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5715" tabRatio="848" activeTab="0"/>
  </bookViews>
  <sheets>
    <sheet name="Enrol LGA" sheetId="1" r:id="rId1"/>
    <sheet name="Teacher" sheetId="2" r:id="rId2"/>
    <sheet name="Num Schools" sheetId="3" r:id="rId3"/>
    <sheet name="GER" sheetId="4" r:id="rId4"/>
    <sheet name="NER" sheetId="5" r:id="rId5"/>
    <sheet name="Population" sheetId="6" r:id="rId6"/>
    <sheet name="Enrol Details" sheetId="7" r:id="rId7"/>
  </sheets>
  <definedNames>
    <definedName name="_xlnm.Print_Area" localSheetId="0">'Enrol LGA'!$A$1:$J$38</definedName>
    <definedName name="_xlnm.Print_Area" localSheetId="3">'GER'!$A$1:$F$49</definedName>
    <definedName name="_xlnm.Print_Area" localSheetId="4">'NER'!$A$1:$F$48</definedName>
    <definedName name="_xlnm.Print_Area" localSheetId="2">'Num Schools'!$A$1:$I$15</definedName>
    <definedName name="_xlnm.Print_Area" localSheetId="1">'Teacher'!$A$1:$T$34</definedName>
  </definedNames>
  <calcPr fullCalcOnLoad="1"/>
</workbook>
</file>

<file path=xl/sharedStrings.xml><?xml version="1.0" encoding="utf-8"?>
<sst xmlns="http://schemas.openxmlformats.org/spreadsheetml/2006/main" count="325" uniqueCount="105">
  <si>
    <t>Total</t>
  </si>
  <si>
    <t>Male</t>
  </si>
  <si>
    <t>Female</t>
  </si>
  <si>
    <t>Region</t>
  </si>
  <si>
    <t>Q</t>
  </si>
  <si>
    <t>UQ</t>
  </si>
  <si>
    <t>Male %</t>
  </si>
  <si>
    <t>Female %</t>
  </si>
  <si>
    <t>Age Group</t>
  </si>
  <si>
    <t>13-15</t>
  </si>
  <si>
    <t>16-18</t>
  </si>
  <si>
    <t xml:space="preserve">Total: </t>
  </si>
  <si>
    <t>Population</t>
  </si>
  <si>
    <t>Lower Basic</t>
  </si>
  <si>
    <t>Upper Basic</t>
  </si>
  <si>
    <t>Senior Secondary</t>
  </si>
  <si>
    <t>Schools</t>
  </si>
  <si>
    <t>KQ</t>
  </si>
  <si>
    <t>KUQ</t>
  </si>
  <si>
    <t>No. of</t>
  </si>
  <si>
    <t xml:space="preserve">Teacher to </t>
  </si>
  <si>
    <t>Student Ratio*</t>
  </si>
  <si>
    <t>Q = Qualified</t>
  </si>
  <si>
    <t>QU = Unqualified</t>
  </si>
  <si>
    <t>KQ = Koranic Qualified Teachers</t>
  </si>
  <si>
    <t>KUQ = Koranic Unqualified Teachers</t>
  </si>
  <si>
    <t>TT = Teachers Trainees</t>
  </si>
  <si>
    <t>No. of Schools by Local Government Area (LGA)</t>
  </si>
  <si>
    <t>Local Gov't Area</t>
  </si>
  <si>
    <t>Senior 2nd</t>
  </si>
  <si>
    <t>Total %</t>
  </si>
  <si>
    <t>Student Enrollment</t>
  </si>
  <si>
    <t>Number of Teachers</t>
  </si>
  <si>
    <t>1 - Banjul/KMC</t>
  </si>
  <si>
    <t>2 - Western Division</t>
  </si>
  <si>
    <t>3 - North Bank Division</t>
  </si>
  <si>
    <t>4 - Lower River Division</t>
  </si>
  <si>
    <t>5 - Central River Division</t>
  </si>
  <si>
    <t>6 - Upper River Division</t>
  </si>
  <si>
    <t>Other</t>
  </si>
  <si>
    <t>Population by Age Group 2003</t>
  </si>
  <si>
    <t>*Note: figures for 18 year old children are estimated</t>
  </si>
  <si>
    <t>1 - Banjul KMC</t>
  </si>
  <si>
    <t>2 - Brikama</t>
  </si>
  <si>
    <t>3 - Kerewan</t>
  </si>
  <si>
    <t>4 - Mansankonko</t>
  </si>
  <si>
    <t>5 - Janjanbureh</t>
  </si>
  <si>
    <t>6 - Basse</t>
  </si>
  <si>
    <t>Local Government Area</t>
  </si>
  <si>
    <t>* Calculations based on population figures from 1993 census</t>
  </si>
  <si>
    <t>* Teacher to Student ratio is obtained by Total number of students divided by total number of teachers (excluding teacher trainees), not including Madrassa school students or Koranic teachers</t>
  </si>
  <si>
    <t>TT</t>
  </si>
  <si>
    <t>National**</t>
  </si>
  <si>
    <t>** Calculations based on population figures from 2003 census</t>
  </si>
  <si>
    <t># Schools</t>
  </si>
  <si>
    <t>Ratio**</t>
  </si>
  <si>
    <t>7-12</t>
  </si>
  <si>
    <t>Region_ID</t>
  </si>
  <si>
    <t>School_Type</t>
  </si>
  <si>
    <t>M7TO12</t>
  </si>
  <si>
    <t>F7TO12</t>
  </si>
  <si>
    <t>T7TO12</t>
  </si>
  <si>
    <t>P7-12M</t>
  </si>
  <si>
    <t>P7-12F</t>
  </si>
  <si>
    <t>P7-12T</t>
  </si>
  <si>
    <t>Banjul/KMC</t>
  </si>
  <si>
    <t>LBS</t>
  </si>
  <si>
    <t>WD</t>
  </si>
  <si>
    <t>NBD</t>
  </si>
  <si>
    <t>LRD</t>
  </si>
  <si>
    <t>CRD</t>
  </si>
  <si>
    <t>URD</t>
  </si>
  <si>
    <t>M13TO15</t>
  </si>
  <si>
    <t>F13TO15</t>
  </si>
  <si>
    <t>P13-15M</t>
  </si>
  <si>
    <t>P13-15F</t>
  </si>
  <si>
    <t>P13-15T</t>
  </si>
  <si>
    <t>UBS</t>
  </si>
  <si>
    <t>M16TO18</t>
  </si>
  <si>
    <t>F16TO18</t>
  </si>
  <si>
    <t>T16TO18</t>
  </si>
  <si>
    <t>P16-18M</t>
  </si>
  <si>
    <t>P16-18F</t>
  </si>
  <si>
    <t>P16-18T</t>
  </si>
  <si>
    <t>SSS</t>
  </si>
  <si>
    <t>Total:</t>
  </si>
  <si>
    <t>MT</t>
  </si>
  <si>
    <t>FT</t>
  </si>
  <si>
    <t>TOTAL</t>
  </si>
  <si>
    <t>T13TO15</t>
  </si>
  <si>
    <t>Basic Cycle</t>
  </si>
  <si>
    <t>* Enrollment figures do not include Madrassa schools</t>
  </si>
  <si>
    <t>** Ratios represent the number of students to the number of schools</t>
  </si>
  <si>
    <t>*** Enrollment figures include BCS Enrollment Grades 1-6</t>
  </si>
  <si>
    <t>**** Enrollment figures include BCS Enrollment Grades 7-9</t>
  </si>
  <si>
    <t>Lower Basic and Basic Cycle Schools (Grades 1-6)***</t>
  </si>
  <si>
    <t>Upper Basic and Basic Cycle Schools (Grades 7-9)****</t>
  </si>
  <si>
    <t>Senior Secondary Schools (Grades 10-12)</t>
  </si>
  <si>
    <t>Basic Education (Grades 1-9)</t>
  </si>
  <si>
    <t>Upper Basic Education (Grades 7-9)</t>
  </si>
  <si>
    <t>Lower Basic Education (Grades 1-6)</t>
  </si>
  <si>
    <t>Senior Secondary Education (Grades 10-12)</t>
  </si>
  <si>
    <t>*Figures do not include Madrassa schools</t>
  </si>
  <si>
    <t>BCS (LB Enrol)</t>
  </si>
  <si>
    <t>BCS (UB Enrol)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</si>
</sst>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6"/>
      <name val="Arial"/>
      <family val="0"/>
    </font>
    <font>
      <u val="single"/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3" borderId="0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5" xfId="0" applyBorder="1" applyAlignment="1">
      <alignment/>
    </xf>
    <xf numFmtId="0" fontId="9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10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3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4" fillId="0" borderId="4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10" fontId="0" fillId="0" borderId="6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 vertical="center" textRotation="180"/>
    </xf>
    <xf numFmtId="0" fontId="7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19" fillId="0" borderId="9" xfId="21" applyFont="1" applyFill="1" applyBorder="1" applyAlignment="1">
      <alignment horizontal="left" wrapText="1"/>
      <protection/>
    </xf>
    <xf numFmtId="0" fontId="19" fillId="0" borderId="0" xfId="21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textRotation="180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17" fillId="5" borderId="11" xfId="22" applyFont="1" applyFill="1" applyBorder="1" applyAlignment="1">
      <alignment horizontal="center"/>
      <protection/>
    </xf>
    <xf numFmtId="0" fontId="17" fillId="0" borderId="12" xfId="22" applyFont="1" applyFill="1" applyBorder="1" applyAlignment="1">
      <alignment horizontal="right" wrapText="1"/>
      <protection/>
    </xf>
    <xf numFmtId="0" fontId="17" fillId="0" borderId="12" xfId="22" applyFont="1" applyFill="1" applyBorder="1" applyAlignment="1">
      <alignment wrapText="1"/>
      <protection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180"/>
    </xf>
    <xf numFmtId="0" fontId="4" fillId="0" borderId="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 Details" xfId="21"/>
    <cellStyle name="Normal_Enrol Details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7</xdr:col>
      <xdr:colOff>9525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7150"/>
          <a:ext cx="49815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1: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(2002-2003) Enrollment By Region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19</xdr:col>
      <xdr:colOff>38100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"/>
          <a:ext cx="8315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(2002-2003) Comparison of Student Enrolment &amp; Number of Teachers by Area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9</xdr:col>
      <xdr:colOff>0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625"/>
          <a:ext cx="5953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3: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(2002-2003) Number of Schools by Local Government Area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4: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(2002-2003) Gross Enrollment Ratio 
by Local Government Area*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5: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(2002-2003) Net Enrollment Ratio 
by Local Government Area*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8.140625" style="0" customWidth="1"/>
    <col min="3" max="3" width="13.00390625" style="12" customWidth="1"/>
    <col min="4" max="5" width="10.7109375" style="60" customWidth="1"/>
    <col min="6" max="6" width="1.1484375" style="60" customWidth="1"/>
    <col min="7" max="7" width="9.7109375" style="0" bestFit="1" customWidth="1"/>
    <col min="8" max="8" width="0.85546875" style="0" customWidth="1"/>
    <col min="10" max="10" width="1.1484375" style="0" customWidth="1"/>
  </cols>
  <sheetData>
    <row r="1" spans="1:6" ht="15.75">
      <c r="A1" s="1"/>
      <c r="B1" s="1"/>
      <c r="C1" s="129"/>
      <c r="D1" s="107"/>
      <c r="E1" s="107"/>
      <c r="F1" s="107"/>
    </row>
    <row r="2" spans="1:6" ht="15.75">
      <c r="A2" s="14"/>
      <c r="B2" s="14"/>
      <c r="C2" s="129"/>
      <c r="D2" s="107"/>
      <c r="E2" s="107"/>
      <c r="F2" s="107"/>
    </row>
    <row r="3" spans="1:6" ht="15.75">
      <c r="A3" s="14"/>
      <c r="B3" s="14"/>
      <c r="C3" s="129"/>
      <c r="D3" s="107"/>
      <c r="E3" s="107"/>
      <c r="F3" s="107"/>
    </row>
    <row r="4" spans="1:10" s="23" customFormat="1" ht="15.75" customHeight="1">
      <c r="A4" s="160" t="s">
        <v>95</v>
      </c>
      <c r="B4" s="161"/>
      <c r="C4" s="161"/>
      <c r="D4" s="161"/>
      <c r="E4" s="161"/>
      <c r="F4" s="161"/>
      <c r="G4" s="161"/>
      <c r="H4" s="161"/>
      <c r="I4" s="161"/>
      <c r="J4" s="162"/>
    </row>
    <row r="5" spans="1:10" s="23" customFormat="1" ht="15.75" customHeight="1">
      <c r="A5" s="30"/>
      <c r="B5" s="15" t="s">
        <v>48</v>
      </c>
      <c r="C5" s="16" t="s">
        <v>1</v>
      </c>
      <c r="D5" s="16" t="s">
        <v>2</v>
      </c>
      <c r="E5" s="16" t="s">
        <v>0</v>
      </c>
      <c r="F5" s="123"/>
      <c r="G5" s="16" t="s">
        <v>54</v>
      </c>
      <c r="H5" s="123"/>
      <c r="I5" s="16" t="s">
        <v>55</v>
      </c>
      <c r="J5" s="104"/>
    </row>
    <row r="6" spans="1:10" s="23" customFormat="1" ht="15.75" customHeight="1">
      <c r="A6" s="30"/>
      <c r="B6" s="82" t="s">
        <v>42</v>
      </c>
      <c r="C6" s="18">
        <f>'Enrol Details'!D2+'Enrol Details'!D29</f>
        <v>22354</v>
      </c>
      <c r="D6" s="18">
        <f>'Enrol Details'!E2+'Enrol Details'!E29</f>
        <v>22423</v>
      </c>
      <c r="E6" s="18">
        <f aca="true" t="shared" si="0" ref="E6:E11">SUM(C6:D6)</f>
        <v>44777</v>
      </c>
      <c r="F6" s="132"/>
      <c r="G6" s="18">
        <f>'Num Schools'!C6+'Num Schools'!E6</f>
        <v>40</v>
      </c>
      <c r="H6" s="132"/>
      <c r="I6" s="18" t="str">
        <f>CONCATENATE(ROUNDUP(E6/G6,0),":1")</f>
        <v>1120:1</v>
      </c>
      <c r="J6" s="83"/>
    </row>
    <row r="7" spans="1:10" s="23" customFormat="1" ht="15.75" customHeight="1">
      <c r="A7" s="30"/>
      <c r="B7" s="17" t="s">
        <v>43</v>
      </c>
      <c r="C7" s="118">
        <f>'Enrol Details'!D3+'Enrol Details'!D30</f>
        <v>27151</v>
      </c>
      <c r="D7" s="118">
        <f>'Enrol Details'!E3+'Enrol Details'!E30</f>
        <v>26158</v>
      </c>
      <c r="E7" s="118">
        <f t="shared" si="0"/>
        <v>53309</v>
      </c>
      <c r="F7" s="132"/>
      <c r="G7" s="118">
        <f>'Num Schools'!C7+'Num Schools'!E7</f>
        <v>76</v>
      </c>
      <c r="H7" s="132"/>
      <c r="I7" s="118" t="str">
        <f aca="true" t="shared" si="1" ref="I7:I12">CONCATENATE(ROUNDUP(E7/G7,0),":1")</f>
        <v>702:1</v>
      </c>
      <c r="J7" s="83"/>
    </row>
    <row r="8" spans="1:10" s="23" customFormat="1" ht="15.75" customHeight="1">
      <c r="A8" s="30"/>
      <c r="B8" s="82" t="s">
        <v>44</v>
      </c>
      <c r="C8" s="18">
        <f>'Enrol Details'!D4+'Enrol Details'!D31</f>
        <v>11698</v>
      </c>
      <c r="D8" s="18">
        <f>'Enrol Details'!E4+'Enrol Details'!E31</f>
        <v>10941</v>
      </c>
      <c r="E8" s="18">
        <f t="shared" si="0"/>
        <v>22639</v>
      </c>
      <c r="F8" s="132"/>
      <c r="G8" s="18">
        <f>'Num Schools'!C8+'Num Schools'!E8</f>
        <v>72</v>
      </c>
      <c r="H8" s="132"/>
      <c r="I8" s="18" t="str">
        <f t="shared" si="1"/>
        <v>315:1</v>
      </c>
      <c r="J8" s="83"/>
    </row>
    <row r="9" spans="1:13" s="23" customFormat="1" ht="15.75" customHeight="1">
      <c r="A9" s="30"/>
      <c r="B9" s="17" t="s">
        <v>45</v>
      </c>
      <c r="C9" s="118">
        <f>'Enrol Details'!D5+'Enrol Details'!D32</f>
        <v>5288</v>
      </c>
      <c r="D9" s="118">
        <f>'Enrol Details'!E5+'Enrol Details'!E32</f>
        <v>5310</v>
      </c>
      <c r="E9" s="118">
        <f t="shared" si="0"/>
        <v>10598</v>
      </c>
      <c r="F9" s="132"/>
      <c r="G9" s="118">
        <f>'Num Schools'!C9+'Num Schools'!E9</f>
        <v>47</v>
      </c>
      <c r="H9" s="132"/>
      <c r="I9" s="18" t="str">
        <f t="shared" si="1"/>
        <v>226:1</v>
      </c>
      <c r="J9" s="83"/>
      <c r="K9" s="158"/>
      <c r="L9" s="159"/>
      <c r="M9" s="159"/>
    </row>
    <row r="10" spans="1:10" s="23" customFormat="1" ht="15.75" customHeight="1">
      <c r="A10" s="30"/>
      <c r="B10" s="82" t="s">
        <v>46</v>
      </c>
      <c r="C10" s="18">
        <f>'Enrol Details'!D6+'Enrol Details'!D33</f>
        <v>10266</v>
      </c>
      <c r="D10" s="18">
        <f>'Enrol Details'!E6+'Enrol Details'!E33</f>
        <v>11020</v>
      </c>
      <c r="E10" s="18">
        <f t="shared" si="0"/>
        <v>21286</v>
      </c>
      <c r="F10" s="132"/>
      <c r="G10" s="18">
        <f>'Num Schools'!C10+'Num Schools'!E10</f>
        <v>84</v>
      </c>
      <c r="H10" s="132"/>
      <c r="I10" s="18" t="str">
        <f t="shared" si="1"/>
        <v>254:1</v>
      </c>
      <c r="J10" s="83"/>
    </row>
    <row r="11" spans="1:10" s="23" customFormat="1" ht="15.75" customHeight="1">
      <c r="A11" s="30"/>
      <c r="B11" s="17" t="s">
        <v>47</v>
      </c>
      <c r="C11" s="119">
        <f>'Enrol Details'!D7+'Enrol Details'!D34</f>
        <v>9703</v>
      </c>
      <c r="D11" s="119">
        <f>'Enrol Details'!E7+'Enrol Details'!E34</f>
        <v>9184</v>
      </c>
      <c r="E11" s="119">
        <f t="shared" si="0"/>
        <v>18887</v>
      </c>
      <c r="F11" s="132"/>
      <c r="G11" s="119">
        <f>'Num Schools'!C11+'Num Schools'!E11</f>
        <v>73</v>
      </c>
      <c r="H11" s="132"/>
      <c r="I11" s="119" t="str">
        <f t="shared" si="1"/>
        <v>259:1</v>
      </c>
      <c r="J11" s="83"/>
    </row>
    <row r="12" spans="1:10" s="23" customFormat="1" ht="15.75" customHeight="1">
      <c r="A12" s="84"/>
      <c r="B12" s="85" t="s">
        <v>11</v>
      </c>
      <c r="C12" s="120">
        <f>SUM(C6:C11)</f>
        <v>86460</v>
      </c>
      <c r="D12" s="120">
        <f>SUM(D6:D11)</f>
        <v>85036</v>
      </c>
      <c r="E12" s="120">
        <f>SUM(E6:E11)</f>
        <v>171496</v>
      </c>
      <c r="F12" s="133"/>
      <c r="G12" s="120">
        <f>SUM(G6:G11)</f>
        <v>392</v>
      </c>
      <c r="H12" s="133"/>
      <c r="I12" s="140" t="str">
        <f t="shared" si="1"/>
        <v>438:1</v>
      </c>
      <c r="J12" s="108"/>
    </row>
    <row r="13" spans="1:10" s="23" customFormat="1" ht="15.75" customHeight="1">
      <c r="A13" s="21"/>
      <c r="B13" s="51"/>
      <c r="C13" s="18"/>
      <c r="D13" s="18"/>
      <c r="E13" s="18"/>
      <c r="F13" s="123"/>
      <c r="G13" s="120"/>
      <c r="H13" s="133"/>
      <c r="I13" s="18"/>
      <c r="J13" s="123"/>
    </row>
    <row r="14" spans="1:10" s="23" customFormat="1" ht="15.75" customHeight="1">
      <c r="A14" s="163" t="s">
        <v>96</v>
      </c>
      <c r="B14" s="164"/>
      <c r="C14" s="164"/>
      <c r="D14" s="164"/>
      <c r="E14" s="164"/>
      <c r="F14" s="164"/>
      <c r="G14" s="164"/>
      <c r="H14" s="164"/>
      <c r="I14" s="164"/>
      <c r="J14" s="165"/>
    </row>
    <row r="15" spans="1:10" s="23" customFormat="1" ht="15.75" customHeight="1">
      <c r="A15" s="30"/>
      <c r="B15" s="15" t="s">
        <v>48</v>
      </c>
      <c r="C15" s="16" t="s">
        <v>1</v>
      </c>
      <c r="D15" s="16" t="s">
        <v>2</v>
      </c>
      <c r="E15" s="16" t="s">
        <v>0</v>
      </c>
      <c r="F15" s="123"/>
      <c r="G15" s="16" t="s">
        <v>54</v>
      </c>
      <c r="H15" s="123"/>
      <c r="I15" s="16" t="s">
        <v>55</v>
      </c>
      <c r="J15" s="104"/>
    </row>
    <row r="16" spans="1:10" s="23" customFormat="1" ht="15.75" customHeight="1">
      <c r="A16" s="30"/>
      <c r="B16" s="82" t="s">
        <v>42</v>
      </c>
      <c r="C16" s="18">
        <f>'Enrol Details'!D11+'Enrol Details'!D38</f>
        <v>8824</v>
      </c>
      <c r="D16" s="18">
        <f>'Enrol Details'!E11+'Enrol Details'!E38</f>
        <v>8565</v>
      </c>
      <c r="E16" s="18">
        <f aca="true" t="shared" si="2" ref="E16:E21">SUM(C16:D16)</f>
        <v>17389</v>
      </c>
      <c r="F16" s="82"/>
      <c r="G16" s="18">
        <f>'Num Schools'!D6+'Num Schools'!E6</f>
        <v>36</v>
      </c>
      <c r="H16" s="82"/>
      <c r="I16" s="18" t="str">
        <f>CONCATENATE(ROUNDUP(E16/G16,0),":1")</f>
        <v>484:1</v>
      </c>
      <c r="J16" s="109"/>
    </row>
    <row r="17" spans="1:10" s="23" customFormat="1" ht="15.75" customHeight="1">
      <c r="A17" s="30"/>
      <c r="B17" s="17" t="s">
        <v>43</v>
      </c>
      <c r="C17" s="118">
        <f>'Enrol Details'!D12+'Enrol Details'!D39</f>
        <v>10075</v>
      </c>
      <c r="D17" s="118">
        <f>'Enrol Details'!E12+'Enrol Details'!E39</f>
        <v>7875</v>
      </c>
      <c r="E17" s="118">
        <f t="shared" si="2"/>
        <v>17950</v>
      </c>
      <c r="F17" s="82"/>
      <c r="G17" s="118">
        <f>'Num Schools'!D7+'Num Schools'!E7</f>
        <v>45</v>
      </c>
      <c r="H17" s="82"/>
      <c r="I17" s="118" t="str">
        <f aca="true" t="shared" si="3" ref="I17:I22">CONCATENATE(ROUNDUP(E17/G17,0),":1")</f>
        <v>399:1</v>
      </c>
      <c r="J17" s="109"/>
    </row>
    <row r="18" spans="1:10" s="23" customFormat="1" ht="15.75" customHeight="1">
      <c r="A18" s="30"/>
      <c r="B18" s="82" t="s">
        <v>44</v>
      </c>
      <c r="C18" s="18">
        <f>'Enrol Details'!D13+'Enrol Details'!D40</f>
        <v>4270</v>
      </c>
      <c r="D18" s="18">
        <f>'Enrol Details'!E13+'Enrol Details'!E40</f>
        <v>3304</v>
      </c>
      <c r="E18" s="18">
        <f t="shared" si="2"/>
        <v>7574</v>
      </c>
      <c r="F18" s="82"/>
      <c r="G18" s="18">
        <f>'Num Schools'!D8+'Num Schools'!E8</f>
        <v>19</v>
      </c>
      <c r="H18" s="82"/>
      <c r="I18" s="18" t="str">
        <f t="shared" si="3"/>
        <v>399:1</v>
      </c>
      <c r="J18" s="109"/>
    </row>
    <row r="19" spans="1:13" s="23" customFormat="1" ht="15.75" customHeight="1">
      <c r="A19" s="30"/>
      <c r="B19" s="17" t="s">
        <v>45</v>
      </c>
      <c r="C19" s="118">
        <f>'Enrol Details'!D14+'Enrol Details'!D41</f>
        <v>2067</v>
      </c>
      <c r="D19" s="118">
        <f>'Enrol Details'!E14+'Enrol Details'!E41</f>
        <v>1444</v>
      </c>
      <c r="E19" s="118">
        <f t="shared" si="2"/>
        <v>3511</v>
      </c>
      <c r="F19" s="132"/>
      <c r="G19" s="118">
        <f>'Num Schools'!D9+'Num Schools'!E9</f>
        <v>9</v>
      </c>
      <c r="H19" s="132"/>
      <c r="I19" s="18" t="str">
        <f t="shared" si="3"/>
        <v>391:1</v>
      </c>
      <c r="J19" s="83"/>
      <c r="K19" s="158"/>
      <c r="L19" s="159"/>
      <c r="M19" s="159"/>
    </row>
    <row r="20" spans="1:10" s="23" customFormat="1" ht="15.75" customHeight="1">
      <c r="A20" s="30"/>
      <c r="B20" s="82" t="s">
        <v>46</v>
      </c>
      <c r="C20" s="18">
        <f>'Enrol Details'!D15+'Enrol Details'!D42</f>
        <v>3346</v>
      </c>
      <c r="D20" s="18">
        <f>'Enrol Details'!E15+'Enrol Details'!E42</f>
        <v>2258</v>
      </c>
      <c r="E20" s="18">
        <f t="shared" si="2"/>
        <v>5604</v>
      </c>
      <c r="F20" s="82"/>
      <c r="G20" s="18">
        <f>'Num Schools'!D10+'Num Schools'!E10</f>
        <v>18</v>
      </c>
      <c r="H20" s="82"/>
      <c r="I20" s="18" t="str">
        <f t="shared" si="3"/>
        <v>312:1</v>
      </c>
      <c r="J20" s="109"/>
    </row>
    <row r="21" spans="1:10" s="23" customFormat="1" ht="15.75" customHeight="1">
      <c r="A21" s="30"/>
      <c r="B21" s="17" t="s">
        <v>47</v>
      </c>
      <c r="C21" s="119">
        <f>'Enrol Details'!D16+'Enrol Details'!D43</f>
        <v>2101</v>
      </c>
      <c r="D21" s="119">
        <f>'Enrol Details'!E16+'Enrol Details'!E43</f>
        <v>1305</v>
      </c>
      <c r="E21" s="119">
        <f t="shared" si="2"/>
        <v>3406</v>
      </c>
      <c r="F21" s="82"/>
      <c r="G21" s="119">
        <f>'Num Schools'!D11+'Num Schools'!E11</f>
        <v>13</v>
      </c>
      <c r="H21" s="82"/>
      <c r="I21" s="119" t="str">
        <f t="shared" si="3"/>
        <v>262:1</v>
      </c>
      <c r="J21" s="109"/>
    </row>
    <row r="22" spans="1:10" s="23" customFormat="1" ht="15.75" customHeight="1">
      <c r="A22" s="110"/>
      <c r="B22" s="85" t="s">
        <v>11</v>
      </c>
      <c r="C22" s="120">
        <f>SUM(C16:C21)</f>
        <v>30683</v>
      </c>
      <c r="D22" s="120">
        <f>SUM(D16:D21)</f>
        <v>24751</v>
      </c>
      <c r="E22" s="120">
        <f>SUM(E16:E21)</f>
        <v>55434</v>
      </c>
      <c r="F22" s="134"/>
      <c r="G22" s="120">
        <f>SUM(G16:G21)</f>
        <v>140</v>
      </c>
      <c r="H22" s="134"/>
      <c r="I22" s="140" t="str">
        <f t="shared" si="3"/>
        <v>396:1</v>
      </c>
      <c r="J22" s="111"/>
    </row>
    <row r="23" spans="1:10" s="23" customFormat="1" ht="15.75" customHeight="1">
      <c r="A23" s="46"/>
      <c r="B23" s="51"/>
      <c r="C23" s="18"/>
      <c r="D23" s="18"/>
      <c r="E23" s="18"/>
      <c r="F23" s="82"/>
      <c r="G23" s="18"/>
      <c r="H23" s="82"/>
      <c r="I23" s="18"/>
      <c r="J23" s="82"/>
    </row>
    <row r="24" spans="1:10" s="23" customFormat="1" ht="15.75" customHeight="1">
      <c r="A24" s="163" t="s">
        <v>97</v>
      </c>
      <c r="B24" s="164"/>
      <c r="C24" s="164"/>
      <c r="D24" s="164"/>
      <c r="E24" s="164"/>
      <c r="F24" s="164"/>
      <c r="G24" s="164"/>
      <c r="H24" s="164"/>
      <c r="I24" s="164"/>
      <c r="J24" s="165"/>
    </row>
    <row r="25" spans="1:10" s="23" customFormat="1" ht="15.75" customHeight="1">
      <c r="A25" s="30"/>
      <c r="B25" s="15" t="s">
        <v>48</v>
      </c>
      <c r="C25" s="16" t="s">
        <v>1</v>
      </c>
      <c r="D25" s="16" t="s">
        <v>2</v>
      </c>
      <c r="E25" s="16" t="s">
        <v>0</v>
      </c>
      <c r="F25" s="123"/>
      <c r="G25" s="16" t="s">
        <v>54</v>
      </c>
      <c r="H25" s="123"/>
      <c r="I25" s="16" t="s">
        <v>55</v>
      </c>
      <c r="J25" s="104"/>
    </row>
    <row r="26" spans="1:10" s="23" customFormat="1" ht="15.75" customHeight="1">
      <c r="A26" s="30"/>
      <c r="B26" s="82" t="s">
        <v>42</v>
      </c>
      <c r="C26" s="18">
        <f>'Enrol Details'!D20</f>
        <v>5990</v>
      </c>
      <c r="D26" s="18">
        <f>'Enrol Details'!E20</f>
        <v>3971</v>
      </c>
      <c r="E26" s="18">
        <f aca="true" t="shared" si="4" ref="E26:E31">SUM(C26:D26)</f>
        <v>9961</v>
      </c>
      <c r="F26" s="26"/>
      <c r="G26" s="18">
        <f>'Num Schools'!F6</f>
        <v>17</v>
      </c>
      <c r="H26" s="26"/>
      <c r="I26" s="18" t="str">
        <f>CONCATENATE(ROUNDUP(E26/G26,0),":1")</f>
        <v>586:1</v>
      </c>
      <c r="J26" s="112"/>
    </row>
    <row r="27" spans="1:10" s="23" customFormat="1" ht="15.75" customHeight="1">
      <c r="A27" s="30"/>
      <c r="B27" s="17" t="s">
        <v>43</v>
      </c>
      <c r="C27" s="118">
        <f>'Enrol Details'!D21</f>
        <v>1602</v>
      </c>
      <c r="D27" s="118">
        <f>'Enrol Details'!E21</f>
        <v>1081</v>
      </c>
      <c r="E27" s="118">
        <f t="shared" si="4"/>
        <v>2683</v>
      </c>
      <c r="F27" s="26"/>
      <c r="G27" s="118">
        <f>'Num Schools'!F7</f>
        <v>9</v>
      </c>
      <c r="H27" s="26"/>
      <c r="I27" s="118" t="str">
        <f aca="true" t="shared" si="5" ref="I27:I32">CONCATENATE(ROUNDUP(E27/G27,0),":1")</f>
        <v>299:1</v>
      </c>
      <c r="J27" s="112"/>
    </row>
    <row r="28" spans="1:10" s="23" customFormat="1" ht="15.75" customHeight="1">
      <c r="A28" s="30"/>
      <c r="B28" s="82" t="s">
        <v>44</v>
      </c>
      <c r="C28" s="18">
        <f>'Enrol Details'!D22</f>
        <v>1136</v>
      </c>
      <c r="D28" s="18">
        <f>'Enrol Details'!E22</f>
        <v>598</v>
      </c>
      <c r="E28" s="18">
        <f t="shared" si="4"/>
        <v>1734</v>
      </c>
      <c r="F28" s="26"/>
      <c r="G28" s="18">
        <f>'Num Schools'!F8</f>
        <v>4</v>
      </c>
      <c r="H28" s="26"/>
      <c r="I28" s="18" t="str">
        <f t="shared" si="5"/>
        <v>434:1</v>
      </c>
      <c r="J28" s="112"/>
    </row>
    <row r="29" spans="1:13" s="23" customFormat="1" ht="15.75" customHeight="1">
      <c r="A29" s="30"/>
      <c r="B29" s="17" t="s">
        <v>45</v>
      </c>
      <c r="C29" s="118">
        <f>'Enrol Details'!D23</f>
        <v>545</v>
      </c>
      <c r="D29" s="118">
        <f>'Enrol Details'!E23</f>
        <v>232</v>
      </c>
      <c r="E29" s="118">
        <f t="shared" si="4"/>
        <v>777</v>
      </c>
      <c r="F29" s="132"/>
      <c r="G29" s="118">
        <f>'Num Schools'!F9</f>
        <v>1</v>
      </c>
      <c r="H29" s="132"/>
      <c r="I29" s="18" t="str">
        <f t="shared" si="5"/>
        <v>777:1</v>
      </c>
      <c r="J29" s="83"/>
      <c r="K29" s="158"/>
      <c r="L29" s="159"/>
      <c r="M29" s="159"/>
    </row>
    <row r="30" spans="1:10" s="23" customFormat="1" ht="15.75" customHeight="1">
      <c r="A30" s="30"/>
      <c r="B30" s="82" t="s">
        <v>46</v>
      </c>
      <c r="C30" s="18">
        <f>'Enrol Details'!D24</f>
        <v>817</v>
      </c>
      <c r="D30" s="18">
        <f>'Enrol Details'!E24</f>
        <v>334</v>
      </c>
      <c r="E30" s="18">
        <f t="shared" si="4"/>
        <v>1151</v>
      </c>
      <c r="F30" s="26"/>
      <c r="G30" s="18">
        <f>'Num Schools'!F10</f>
        <v>2</v>
      </c>
      <c r="H30" s="26"/>
      <c r="I30" s="18" t="str">
        <f t="shared" si="5"/>
        <v>576:1</v>
      </c>
      <c r="J30" s="112"/>
    </row>
    <row r="31" spans="1:10" s="23" customFormat="1" ht="15.75" customHeight="1">
      <c r="A31" s="30"/>
      <c r="B31" s="17" t="s">
        <v>47</v>
      </c>
      <c r="C31" s="119">
        <f>'Enrol Details'!D25</f>
        <v>538</v>
      </c>
      <c r="D31" s="119">
        <f>'Enrol Details'!E25</f>
        <v>325</v>
      </c>
      <c r="E31" s="119">
        <f t="shared" si="4"/>
        <v>863</v>
      </c>
      <c r="F31" s="26"/>
      <c r="G31" s="119">
        <f>'Num Schools'!F11</f>
        <v>1</v>
      </c>
      <c r="H31" s="26"/>
      <c r="I31" s="119" t="str">
        <f t="shared" si="5"/>
        <v>863:1</v>
      </c>
      <c r="J31" s="112"/>
    </row>
    <row r="32" spans="1:10" s="23" customFormat="1" ht="15.75" customHeight="1">
      <c r="A32" s="115"/>
      <c r="B32" s="113" t="s">
        <v>11</v>
      </c>
      <c r="C32" s="120">
        <f>SUM(C26:C31)</f>
        <v>10628</v>
      </c>
      <c r="D32" s="120">
        <f>SUM(D26:D31)</f>
        <v>6541</v>
      </c>
      <c r="E32" s="120">
        <f>SUM(E26:E31)</f>
        <v>17169</v>
      </c>
      <c r="F32" s="135"/>
      <c r="G32" s="120">
        <f>SUM(G26:G31)</f>
        <v>34</v>
      </c>
      <c r="H32" s="135"/>
      <c r="I32" s="120" t="str">
        <f t="shared" si="5"/>
        <v>505:1</v>
      </c>
      <c r="J32" s="114"/>
    </row>
    <row r="33" spans="1:10" s="23" customFormat="1" ht="15.75" customHeight="1">
      <c r="A33" s="116"/>
      <c r="B33" s="116"/>
      <c r="C33" s="117"/>
      <c r="D33" s="117"/>
      <c r="E33" s="117"/>
      <c r="F33" s="26"/>
      <c r="G33" s="117"/>
      <c r="H33" s="26"/>
      <c r="I33" s="117"/>
      <c r="J33" s="26"/>
    </row>
    <row r="34" ht="12.75">
      <c r="B34" s="3" t="s">
        <v>91</v>
      </c>
    </row>
    <row r="35" ht="12.75">
      <c r="B35" s="138" t="s">
        <v>92</v>
      </c>
    </row>
    <row r="36" ht="12.75">
      <c r="B36" t="s">
        <v>93</v>
      </c>
    </row>
    <row r="37" ht="12.75">
      <c r="B37" t="s">
        <v>94</v>
      </c>
    </row>
  </sheetData>
  <mergeCells count="3">
    <mergeCell ref="A4:J4"/>
    <mergeCell ref="A14:J14"/>
    <mergeCell ref="A24:J24"/>
  </mergeCells>
  <printOptions horizontalCentered="1"/>
  <pageMargins left="0.75" right="0.75" top="0.88" bottom="1" header="0.5" footer="0.5"/>
  <pageSetup horizontalDpi="300" verticalDpi="300" orientation="portrait" paperSize="9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D1">
      <selection activeCell="Q30" sqref="Q30"/>
    </sheetView>
  </sheetViews>
  <sheetFormatPr defaultColWidth="9.140625" defaultRowHeight="12.75"/>
  <cols>
    <col min="1" max="1" width="4.140625" style="0" customWidth="1"/>
    <col min="2" max="2" width="0.71875" style="58" customWidth="1"/>
    <col min="3" max="3" width="7.421875" style="0" customWidth="1"/>
    <col min="4" max="4" width="0.71875" style="58" customWidth="1"/>
    <col min="5" max="5" width="8.7109375" style="0" customWidth="1"/>
    <col min="6" max="6" width="1.1484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1.1484375" style="0" customWidth="1"/>
    <col min="11" max="11" width="8.00390625" style="0" customWidth="1"/>
    <col min="12" max="16" width="7.7109375" style="0" customWidth="1"/>
    <col min="17" max="17" width="8.28125" style="0" customWidth="1"/>
    <col min="18" max="18" width="1.1484375" style="0" customWidth="1"/>
    <col min="19" max="19" width="15.140625" style="0" customWidth="1"/>
    <col min="20" max="20" width="0.71875" style="0" customWidth="1"/>
  </cols>
  <sheetData>
    <row r="1" spans="3:18" ht="15.75">
      <c r="C1" s="2"/>
      <c r="E1" s="1"/>
      <c r="F1" s="1"/>
      <c r="G1" s="1"/>
      <c r="H1" s="1"/>
      <c r="I1" s="1"/>
      <c r="J1" s="1"/>
      <c r="K1" s="1"/>
      <c r="R1" s="1"/>
    </row>
    <row r="2" spans="3:18" ht="15.75">
      <c r="C2" s="2"/>
      <c r="E2" s="1"/>
      <c r="F2" s="1"/>
      <c r="G2" s="1"/>
      <c r="H2" s="1"/>
      <c r="I2" s="1"/>
      <c r="J2" s="1"/>
      <c r="K2" s="1"/>
      <c r="R2" s="1"/>
    </row>
    <row r="3" spans="3:20" ht="12.75" customHeight="1">
      <c r="C3" s="24"/>
      <c r="E3" s="16" t="s">
        <v>19</v>
      </c>
      <c r="F3" s="52"/>
      <c r="G3" s="167" t="s">
        <v>31</v>
      </c>
      <c r="H3" s="167"/>
      <c r="I3" s="167"/>
      <c r="J3" s="24"/>
      <c r="K3" s="167" t="s">
        <v>32</v>
      </c>
      <c r="L3" s="167"/>
      <c r="M3" s="167"/>
      <c r="N3" s="167"/>
      <c r="O3" s="167"/>
      <c r="P3" s="167"/>
      <c r="Q3" s="167"/>
      <c r="R3" s="52"/>
      <c r="S3" s="16" t="s">
        <v>20</v>
      </c>
      <c r="T3" s="3"/>
    </row>
    <row r="4" spans="2:20" s="12" customFormat="1" ht="15.75" customHeight="1">
      <c r="B4" s="59"/>
      <c r="C4" s="16" t="s">
        <v>3</v>
      </c>
      <c r="D4" s="59"/>
      <c r="E4" s="41" t="s">
        <v>16</v>
      </c>
      <c r="F4" s="52"/>
      <c r="G4" s="16" t="s">
        <v>1</v>
      </c>
      <c r="H4" s="16" t="s">
        <v>2</v>
      </c>
      <c r="I4" s="16" t="s">
        <v>0</v>
      </c>
      <c r="J4" s="52"/>
      <c r="K4" s="16" t="s">
        <v>4</v>
      </c>
      <c r="L4" s="16" t="s">
        <v>5</v>
      </c>
      <c r="M4" s="16" t="s">
        <v>17</v>
      </c>
      <c r="N4" s="16" t="s">
        <v>18</v>
      </c>
      <c r="O4" s="16" t="s">
        <v>51</v>
      </c>
      <c r="P4" s="16" t="s">
        <v>39</v>
      </c>
      <c r="Q4" s="16" t="s">
        <v>0</v>
      </c>
      <c r="R4" s="52"/>
      <c r="S4" s="41" t="s">
        <v>21</v>
      </c>
      <c r="T4" s="29"/>
    </row>
    <row r="5" spans="2:20" s="23" customFormat="1" ht="7.5" customHeight="1">
      <c r="B5" s="58"/>
      <c r="C5" s="22"/>
      <c r="D5" s="5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6"/>
    </row>
    <row r="6" spans="1:20" ht="15.75" customHeight="1">
      <c r="A6" s="168" t="s">
        <v>13</v>
      </c>
      <c r="B6" s="61"/>
      <c r="C6" s="54">
        <v>1</v>
      </c>
      <c r="D6" s="61"/>
      <c r="E6" s="37">
        <f>'Num Schools'!C6+'Num Schools'!E6</f>
        <v>40</v>
      </c>
      <c r="F6" s="38"/>
      <c r="G6" s="38">
        <f>'Enrol LGA'!C6</f>
        <v>22354</v>
      </c>
      <c r="H6" s="38">
        <f>'Enrol LGA'!D6</f>
        <v>22423</v>
      </c>
      <c r="I6" s="38">
        <f>'Enrol LGA'!E6</f>
        <v>44777</v>
      </c>
      <c r="J6" s="38"/>
      <c r="K6" s="38">
        <v>888</v>
      </c>
      <c r="L6" s="38">
        <v>104</v>
      </c>
      <c r="M6" s="38">
        <v>16</v>
      </c>
      <c r="N6" s="38">
        <v>14</v>
      </c>
      <c r="O6" s="38">
        <v>4</v>
      </c>
      <c r="P6" s="38">
        <v>173</v>
      </c>
      <c r="Q6" s="38">
        <f aca="true" t="shared" si="0" ref="Q6:Q11">SUM(K6:P6)</f>
        <v>1199</v>
      </c>
      <c r="R6" s="38"/>
      <c r="S6" s="124" t="str">
        <f>CONCATENATE(ROUNDUP(I6/(Q6-O6),0),":1")</f>
        <v>38:1</v>
      </c>
      <c r="T6" s="4"/>
    </row>
    <row r="7" spans="1:20" ht="15.75" customHeight="1">
      <c r="A7" s="169"/>
      <c r="B7" s="62"/>
      <c r="C7" s="35">
        <v>2</v>
      </c>
      <c r="D7" s="66"/>
      <c r="E7" s="35">
        <f>'Num Schools'!C7+'Num Schools'!E7</f>
        <v>76</v>
      </c>
      <c r="F7" s="35"/>
      <c r="G7" s="35">
        <f>'Enrol LGA'!C7</f>
        <v>27151</v>
      </c>
      <c r="H7" s="35">
        <f>'Enrol LGA'!D7</f>
        <v>26158</v>
      </c>
      <c r="I7" s="35">
        <f>'Enrol LGA'!E7</f>
        <v>53309</v>
      </c>
      <c r="J7" s="35"/>
      <c r="K7" s="35">
        <v>965</v>
      </c>
      <c r="L7" s="35">
        <v>447</v>
      </c>
      <c r="M7" s="35">
        <v>43</v>
      </c>
      <c r="N7" s="35">
        <v>45</v>
      </c>
      <c r="O7" s="35">
        <v>194</v>
      </c>
      <c r="P7" s="35">
        <v>267</v>
      </c>
      <c r="Q7" s="35">
        <f t="shared" si="0"/>
        <v>1961</v>
      </c>
      <c r="R7" s="35"/>
      <c r="S7" s="127" t="str">
        <f aca="true" t="shared" si="1" ref="S7:S12">CONCATENATE(ROUNDUP(I7/(Q7-O7),0),":1")</f>
        <v>31:1</v>
      </c>
      <c r="T7" s="19"/>
    </row>
    <row r="8" spans="1:20" ht="15.75" customHeight="1">
      <c r="A8" s="169"/>
      <c r="B8" s="62"/>
      <c r="C8" s="55">
        <v>3</v>
      </c>
      <c r="D8" s="62"/>
      <c r="E8" s="36">
        <f>'Num Schools'!C8+'Num Schools'!E8</f>
        <v>72</v>
      </c>
      <c r="F8" s="36"/>
      <c r="G8" s="36">
        <f>'Enrol LGA'!C8</f>
        <v>11698</v>
      </c>
      <c r="H8" s="36">
        <f>'Enrol LGA'!D8</f>
        <v>10941</v>
      </c>
      <c r="I8" s="36">
        <f>'Enrol LGA'!E8</f>
        <v>22639</v>
      </c>
      <c r="J8" s="36"/>
      <c r="K8" s="36">
        <v>345</v>
      </c>
      <c r="L8" s="36">
        <v>320</v>
      </c>
      <c r="M8" s="36">
        <v>18</v>
      </c>
      <c r="N8" s="36">
        <v>27</v>
      </c>
      <c r="O8" s="36">
        <v>102</v>
      </c>
      <c r="P8" s="36">
        <v>88</v>
      </c>
      <c r="Q8" s="36">
        <f t="shared" si="0"/>
        <v>900</v>
      </c>
      <c r="R8" s="36"/>
      <c r="S8" s="125" t="str">
        <f t="shared" si="1"/>
        <v>29:1</v>
      </c>
      <c r="T8" s="19"/>
    </row>
    <row r="9" spans="1:20" ht="15.75" customHeight="1">
      <c r="A9" s="169"/>
      <c r="B9" s="62"/>
      <c r="C9" s="35">
        <v>4</v>
      </c>
      <c r="D9" s="66"/>
      <c r="E9" s="35">
        <f>'Num Schools'!C9+'Num Schools'!E9</f>
        <v>47</v>
      </c>
      <c r="F9" s="35"/>
      <c r="G9" s="35">
        <f>'Enrol LGA'!C9</f>
        <v>5288</v>
      </c>
      <c r="H9" s="35">
        <f>'Enrol LGA'!D9</f>
        <v>5310</v>
      </c>
      <c r="I9" s="35">
        <f>'Enrol LGA'!E9</f>
        <v>10598</v>
      </c>
      <c r="J9" s="35"/>
      <c r="K9" s="35">
        <v>169</v>
      </c>
      <c r="L9" s="35">
        <v>209</v>
      </c>
      <c r="M9" s="35">
        <v>5</v>
      </c>
      <c r="N9" s="35">
        <v>30</v>
      </c>
      <c r="O9" s="35">
        <v>64</v>
      </c>
      <c r="P9" s="35">
        <v>59</v>
      </c>
      <c r="Q9" s="35">
        <f t="shared" si="0"/>
        <v>536</v>
      </c>
      <c r="R9" s="35"/>
      <c r="S9" s="127" t="str">
        <f t="shared" si="1"/>
        <v>23:1</v>
      </c>
      <c r="T9" s="19"/>
    </row>
    <row r="10" spans="1:20" ht="15.75" customHeight="1">
      <c r="A10" s="169"/>
      <c r="B10" s="62"/>
      <c r="C10" s="55">
        <v>5</v>
      </c>
      <c r="D10" s="62"/>
      <c r="E10" s="36">
        <f>'Num Schools'!C10+'Num Schools'!E10</f>
        <v>84</v>
      </c>
      <c r="F10" s="36"/>
      <c r="G10" s="36">
        <f>'Enrol LGA'!C10</f>
        <v>10266</v>
      </c>
      <c r="H10" s="36">
        <f>'Enrol LGA'!D10</f>
        <v>11020</v>
      </c>
      <c r="I10" s="36">
        <f>'Enrol LGA'!E10</f>
        <v>21286</v>
      </c>
      <c r="J10" s="36"/>
      <c r="K10" s="36">
        <v>237</v>
      </c>
      <c r="L10" s="36">
        <v>317</v>
      </c>
      <c r="M10" s="36">
        <v>4</v>
      </c>
      <c r="N10" s="36">
        <v>38</v>
      </c>
      <c r="O10" s="36">
        <v>59</v>
      </c>
      <c r="P10" s="36">
        <v>66</v>
      </c>
      <c r="Q10" s="36">
        <f t="shared" si="0"/>
        <v>721</v>
      </c>
      <c r="R10" s="36"/>
      <c r="S10" s="125" t="str">
        <f t="shared" si="1"/>
        <v>33:1</v>
      </c>
      <c r="T10" s="19"/>
    </row>
    <row r="11" spans="1:20" ht="15.75" customHeight="1">
      <c r="A11" s="169"/>
      <c r="B11" s="62"/>
      <c r="C11" s="35">
        <v>6</v>
      </c>
      <c r="D11" s="66"/>
      <c r="E11" s="57">
        <f>'Num Schools'!C11+'Num Schools'!E11</f>
        <v>73</v>
      </c>
      <c r="F11" s="35"/>
      <c r="G11" s="57">
        <f>'Enrol LGA'!C11</f>
        <v>9703</v>
      </c>
      <c r="H11" s="57">
        <f>'Enrol LGA'!D11</f>
        <v>9184</v>
      </c>
      <c r="I11" s="57">
        <f>'Enrol LGA'!E11</f>
        <v>18887</v>
      </c>
      <c r="J11" s="35"/>
      <c r="K11" s="57">
        <v>152</v>
      </c>
      <c r="L11" s="57">
        <v>271</v>
      </c>
      <c r="M11" s="57">
        <v>6</v>
      </c>
      <c r="N11" s="57">
        <v>44</v>
      </c>
      <c r="O11" s="57">
        <v>39</v>
      </c>
      <c r="P11" s="57">
        <v>48</v>
      </c>
      <c r="Q11" s="57">
        <f t="shared" si="0"/>
        <v>560</v>
      </c>
      <c r="R11" s="35"/>
      <c r="S11" s="128" t="str">
        <f t="shared" si="1"/>
        <v>37:1</v>
      </c>
      <c r="T11" s="19"/>
    </row>
    <row r="12" spans="1:20" ht="15.75" customHeight="1">
      <c r="A12" s="170"/>
      <c r="B12" s="63"/>
      <c r="C12" s="56" t="s">
        <v>11</v>
      </c>
      <c r="D12" s="63"/>
      <c r="E12" s="32">
        <f>SUM(E6:E11)</f>
        <v>392</v>
      </c>
      <c r="F12" s="39"/>
      <c r="G12" s="39">
        <f>SUM(G6:G11)</f>
        <v>86460</v>
      </c>
      <c r="H12" s="39">
        <f>SUM(H6:H11)</f>
        <v>85036</v>
      </c>
      <c r="I12" s="39">
        <f>SUM(I6:I11)</f>
        <v>171496</v>
      </c>
      <c r="J12" s="39"/>
      <c r="K12" s="39">
        <v>2756</v>
      </c>
      <c r="L12" s="39">
        <v>1668</v>
      </c>
      <c r="M12" s="39">
        <f>SUM(M6:M11)</f>
        <v>92</v>
      </c>
      <c r="N12" s="39">
        <f>SUM(N6:N11)</f>
        <v>198</v>
      </c>
      <c r="O12" s="39">
        <f>SUM(O6:O11)</f>
        <v>462</v>
      </c>
      <c r="P12" s="39">
        <f>SUM(P6:P11)</f>
        <v>701</v>
      </c>
      <c r="Q12" s="39">
        <f>SUM(Q6:Q11)</f>
        <v>5877</v>
      </c>
      <c r="R12" s="39"/>
      <c r="S12" s="126" t="str">
        <f t="shared" si="1"/>
        <v>32:1</v>
      </c>
      <c r="T12" s="20"/>
    </row>
    <row r="13" spans="1:20" ht="4.5" customHeight="1">
      <c r="A13" s="31"/>
      <c r="B13" s="64"/>
      <c r="C13" s="34"/>
      <c r="D13" s="64"/>
      <c r="E13" s="24"/>
      <c r="F13" s="22"/>
      <c r="G13" s="22"/>
      <c r="H13" s="22"/>
      <c r="I13" s="22"/>
      <c r="J13" s="22"/>
      <c r="K13" s="36"/>
      <c r="L13" s="36"/>
      <c r="M13" s="36"/>
      <c r="N13" s="36"/>
      <c r="O13" s="36"/>
      <c r="P13" s="36"/>
      <c r="Q13" s="36"/>
      <c r="R13" s="22"/>
      <c r="S13" s="36"/>
      <c r="T13" s="3"/>
    </row>
    <row r="14" spans="1:20" ht="15.75" customHeight="1">
      <c r="A14" s="168" t="s">
        <v>14</v>
      </c>
      <c r="B14" s="61"/>
      <c r="C14" s="54">
        <v>1</v>
      </c>
      <c r="D14" s="61"/>
      <c r="E14" s="37">
        <f>'Num Schools'!D6+'Num Schools'!E6</f>
        <v>36</v>
      </c>
      <c r="F14" s="38"/>
      <c r="G14" s="38">
        <f>'Enrol LGA'!C16</f>
        <v>8824</v>
      </c>
      <c r="H14" s="38">
        <f>'Enrol LGA'!D16</f>
        <v>8565</v>
      </c>
      <c r="I14" s="38">
        <f>'Enrol LGA'!E16</f>
        <v>17389</v>
      </c>
      <c r="J14" s="38"/>
      <c r="K14" s="38">
        <v>397</v>
      </c>
      <c r="L14" s="38">
        <v>58</v>
      </c>
      <c r="M14" s="38">
        <v>8</v>
      </c>
      <c r="N14" s="38">
        <v>2</v>
      </c>
      <c r="O14" s="38">
        <v>20</v>
      </c>
      <c r="P14" s="38">
        <v>107</v>
      </c>
      <c r="Q14" s="38">
        <f aca="true" t="shared" si="2" ref="Q14:Q19">SUM(K14:P14)</f>
        <v>592</v>
      </c>
      <c r="R14" s="38"/>
      <c r="S14" s="124" t="str">
        <f>CONCATENATE(ROUNDUP(I14/(Q14-O14),0),":1")</f>
        <v>31:1</v>
      </c>
      <c r="T14" s="4"/>
    </row>
    <row r="15" spans="1:20" ht="15.75" customHeight="1">
      <c r="A15" s="169"/>
      <c r="B15" s="62"/>
      <c r="C15" s="35">
        <v>2</v>
      </c>
      <c r="D15" s="66"/>
      <c r="E15" s="35">
        <f>'Num Schools'!D7+'Num Schools'!E7</f>
        <v>45</v>
      </c>
      <c r="F15" s="35"/>
      <c r="G15" s="35">
        <f>'Enrol LGA'!C17</f>
        <v>10075</v>
      </c>
      <c r="H15" s="35">
        <f>'Enrol LGA'!D17</f>
        <v>7875</v>
      </c>
      <c r="I15" s="35">
        <f>'Enrol LGA'!E17</f>
        <v>17950</v>
      </c>
      <c r="J15" s="35"/>
      <c r="K15" s="35">
        <v>257</v>
      </c>
      <c r="L15" s="35">
        <v>140</v>
      </c>
      <c r="M15" s="35">
        <v>7</v>
      </c>
      <c r="N15" s="35">
        <v>3</v>
      </c>
      <c r="O15" s="35">
        <v>80</v>
      </c>
      <c r="P15" s="35">
        <v>51</v>
      </c>
      <c r="Q15" s="35">
        <f t="shared" si="2"/>
        <v>538</v>
      </c>
      <c r="R15" s="35"/>
      <c r="S15" s="127" t="str">
        <f aca="true" t="shared" si="3" ref="S15:S20">CONCATENATE(ROUNDUP(I15/(Q15-O15),0),":1")</f>
        <v>40:1</v>
      </c>
      <c r="T15" s="19"/>
    </row>
    <row r="16" spans="1:20" ht="15.75" customHeight="1">
      <c r="A16" s="169"/>
      <c r="B16" s="62"/>
      <c r="C16" s="55">
        <v>3</v>
      </c>
      <c r="D16" s="62"/>
      <c r="E16" s="29">
        <f>'Num Schools'!D8+'Num Schools'!E8</f>
        <v>19</v>
      </c>
      <c r="F16" s="36"/>
      <c r="G16" s="36">
        <f>'Enrol LGA'!C18</f>
        <v>4270</v>
      </c>
      <c r="H16" s="36">
        <f>'Enrol LGA'!D18</f>
        <v>3304</v>
      </c>
      <c r="I16" s="36">
        <f>'Enrol LGA'!E18</f>
        <v>7574</v>
      </c>
      <c r="J16" s="36"/>
      <c r="K16" s="36">
        <v>89</v>
      </c>
      <c r="L16" s="36">
        <v>103</v>
      </c>
      <c r="M16" s="36">
        <v>5</v>
      </c>
      <c r="N16" s="36">
        <v>7</v>
      </c>
      <c r="O16" s="36">
        <v>60</v>
      </c>
      <c r="P16" s="36">
        <v>18</v>
      </c>
      <c r="Q16" s="36">
        <f t="shared" si="2"/>
        <v>282</v>
      </c>
      <c r="R16" s="36"/>
      <c r="S16" s="125" t="str">
        <f t="shared" si="3"/>
        <v>35:1</v>
      </c>
      <c r="T16" s="19"/>
    </row>
    <row r="17" spans="1:20" ht="15.75" customHeight="1">
      <c r="A17" s="169"/>
      <c r="B17" s="62"/>
      <c r="C17" s="35">
        <v>4</v>
      </c>
      <c r="D17" s="66"/>
      <c r="E17" s="35">
        <f>'Num Schools'!D9+'Num Schools'!E9</f>
        <v>9</v>
      </c>
      <c r="F17" s="35"/>
      <c r="G17" s="35">
        <f>'Enrol LGA'!C19</f>
        <v>2067</v>
      </c>
      <c r="H17" s="35">
        <f>'Enrol LGA'!D19</f>
        <v>1444</v>
      </c>
      <c r="I17" s="35">
        <f>'Enrol LGA'!E19</f>
        <v>3511</v>
      </c>
      <c r="J17" s="35"/>
      <c r="K17" s="35">
        <v>49</v>
      </c>
      <c r="L17" s="35">
        <v>43</v>
      </c>
      <c r="M17" s="35">
        <v>3</v>
      </c>
      <c r="N17" s="35">
        <v>0</v>
      </c>
      <c r="O17" s="35">
        <v>24</v>
      </c>
      <c r="P17" s="35">
        <v>9</v>
      </c>
      <c r="Q17" s="35">
        <f t="shared" si="2"/>
        <v>128</v>
      </c>
      <c r="R17" s="35"/>
      <c r="S17" s="127" t="str">
        <f t="shared" si="3"/>
        <v>34:1</v>
      </c>
      <c r="T17" s="19"/>
    </row>
    <row r="18" spans="1:20" ht="15.75" customHeight="1">
      <c r="A18" s="169"/>
      <c r="B18" s="62"/>
      <c r="C18" s="55">
        <v>5</v>
      </c>
      <c r="D18" s="62"/>
      <c r="E18" s="29">
        <f>'Num Schools'!D10+'Num Schools'!E10</f>
        <v>18</v>
      </c>
      <c r="F18" s="36"/>
      <c r="G18" s="36">
        <f>'Enrol LGA'!C20</f>
        <v>3346</v>
      </c>
      <c r="H18" s="36">
        <f>'Enrol LGA'!D20</f>
        <v>2258</v>
      </c>
      <c r="I18" s="36">
        <f>'Enrol LGA'!E20</f>
        <v>5604</v>
      </c>
      <c r="J18" s="36"/>
      <c r="K18" s="36">
        <v>89</v>
      </c>
      <c r="L18" s="36">
        <v>71</v>
      </c>
      <c r="M18" s="36">
        <v>7</v>
      </c>
      <c r="N18" s="36">
        <v>3</v>
      </c>
      <c r="O18" s="36">
        <v>19</v>
      </c>
      <c r="P18" s="36">
        <v>15</v>
      </c>
      <c r="Q18" s="36">
        <f t="shared" si="2"/>
        <v>204</v>
      </c>
      <c r="R18" s="36"/>
      <c r="S18" s="125" t="str">
        <f t="shared" si="3"/>
        <v>31:1</v>
      </c>
      <c r="T18" s="19"/>
    </row>
    <row r="19" spans="1:20" ht="15.75" customHeight="1">
      <c r="A19" s="169"/>
      <c r="B19" s="62"/>
      <c r="C19" s="35">
        <v>6</v>
      </c>
      <c r="D19" s="66"/>
      <c r="E19" s="57">
        <f>'Num Schools'!D11+'Num Schools'!E11</f>
        <v>13</v>
      </c>
      <c r="F19" s="35"/>
      <c r="G19" s="57">
        <f>'Enrol LGA'!C21</f>
        <v>2101</v>
      </c>
      <c r="H19" s="57">
        <f>'Enrol LGA'!D21</f>
        <v>1305</v>
      </c>
      <c r="I19" s="57">
        <f>'Enrol LGA'!E21</f>
        <v>3406</v>
      </c>
      <c r="J19" s="35"/>
      <c r="K19" s="57">
        <v>60</v>
      </c>
      <c r="L19" s="57">
        <v>50</v>
      </c>
      <c r="M19" s="57">
        <v>3</v>
      </c>
      <c r="N19" s="57">
        <v>4</v>
      </c>
      <c r="O19" s="57">
        <v>13</v>
      </c>
      <c r="P19" s="57">
        <v>14</v>
      </c>
      <c r="Q19" s="57">
        <f t="shared" si="2"/>
        <v>144</v>
      </c>
      <c r="R19" s="35"/>
      <c r="S19" s="128" t="str">
        <f t="shared" si="3"/>
        <v>26:1</v>
      </c>
      <c r="T19" s="19"/>
    </row>
    <row r="20" spans="1:20" ht="15.75" customHeight="1">
      <c r="A20" s="170"/>
      <c r="B20" s="63"/>
      <c r="C20" s="56" t="s">
        <v>11</v>
      </c>
      <c r="D20" s="63"/>
      <c r="E20" s="32">
        <f>SUM(E14:E19)</f>
        <v>140</v>
      </c>
      <c r="F20" s="32"/>
      <c r="G20" s="39">
        <f>SUM(G14:G19)</f>
        <v>30683</v>
      </c>
      <c r="H20" s="39">
        <f>SUM(H14:H19)</f>
        <v>24751</v>
      </c>
      <c r="I20" s="39">
        <f>SUM(I14:I19)</f>
        <v>55434</v>
      </c>
      <c r="J20" s="32"/>
      <c r="K20" s="32">
        <v>941</v>
      </c>
      <c r="L20" s="32">
        <v>465</v>
      </c>
      <c r="M20" s="32">
        <f>SUM(M14:M19)</f>
        <v>33</v>
      </c>
      <c r="N20" s="32">
        <f>SUM(N14:N19)</f>
        <v>19</v>
      </c>
      <c r="O20" s="32">
        <f>SUM(O14:O19)</f>
        <v>216</v>
      </c>
      <c r="P20" s="32">
        <f>SUM(P14:P19)</f>
        <v>214</v>
      </c>
      <c r="Q20" s="32">
        <f>SUM(Q14:Q19)</f>
        <v>1888</v>
      </c>
      <c r="R20" s="32"/>
      <c r="S20" s="126" t="str">
        <f t="shared" si="3"/>
        <v>34:1</v>
      </c>
      <c r="T20" s="20"/>
    </row>
    <row r="21" spans="1:20" ht="4.5" customHeight="1">
      <c r="A21" s="31"/>
      <c r="B21" s="64"/>
      <c r="C21" s="24"/>
      <c r="D21" s="64"/>
      <c r="E21" s="24"/>
      <c r="F21" s="24"/>
      <c r="G21" s="24"/>
      <c r="H21" s="24"/>
      <c r="I21" s="24"/>
      <c r="J21" s="24"/>
      <c r="K21" s="24"/>
      <c r="L21" s="29"/>
      <c r="M21" s="29"/>
      <c r="N21" s="29"/>
      <c r="O21" s="29"/>
      <c r="P21" s="29"/>
      <c r="Q21" s="29"/>
      <c r="R21" s="24"/>
      <c r="S21" s="29"/>
      <c r="T21" s="3"/>
    </row>
    <row r="22" spans="1:20" ht="15.75" customHeight="1">
      <c r="A22" s="168" t="s">
        <v>15</v>
      </c>
      <c r="B22" s="61"/>
      <c r="C22" s="54">
        <v>1</v>
      </c>
      <c r="D22" s="61"/>
      <c r="E22" s="37">
        <f>'Num Schools'!F6</f>
        <v>17</v>
      </c>
      <c r="F22" s="37"/>
      <c r="G22" s="37">
        <f>'Enrol LGA'!C26</f>
        <v>5990</v>
      </c>
      <c r="H22" s="37">
        <f>'Enrol LGA'!D26</f>
        <v>3971</v>
      </c>
      <c r="I22" s="37">
        <f>'Enrol LGA'!E26</f>
        <v>9961</v>
      </c>
      <c r="J22" s="37"/>
      <c r="K22" s="37">
        <v>355</v>
      </c>
      <c r="L22" s="37">
        <v>8</v>
      </c>
      <c r="M22" s="37">
        <v>3</v>
      </c>
      <c r="N22" s="37">
        <v>1</v>
      </c>
      <c r="O22" s="37">
        <v>5</v>
      </c>
      <c r="P22" s="37">
        <v>58</v>
      </c>
      <c r="Q22" s="37">
        <f aca="true" t="shared" si="4" ref="Q22:Q27">SUM(K22:P22)</f>
        <v>430</v>
      </c>
      <c r="R22" s="37"/>
      <c r="S22" s="124" t="str">
        <f>CONCATENATE(ROUNDUP(I22/(Q22-O22),0),":1")</f>
        <v>24:1</v>
      </c>
      <c r="T22" s="4"/>
    </row>
    <row r="23" spans="1:20" ht="15.75" customHeight="1">
      <c r="A23" s="169"/>
      <c r="B23" s="62"/>
      <c r="C23" s="35">
        <v>2</v>
      </c>
      <c r="D23" s="66"/>
      <c r="E23" s="35">
        <f>'Num Schools'!F7</f>
        <v>9</v>
      </c>
      <c r="F23" s="35"/>
      <c r="G23" s="35">
        <f>'Enrol LGA'!C27</f>
        <v>1602</v>
      </c>
      <c r="H23" s="35">
        <f>'Enrol LGA'!D27</f>
        <v>1081</v>
      </c>
      <c r="I23" s="35">
        <f>'Enrol LGA'!E27</f>
        <v>2683</v>
      </c>
      <c r="J23" s="35"/>
      <c r="K23" s="35">
        <v>78</v>
      </c>
      <c r="L23" s="35">
        <v>6</v>
      </c>
      <c r="M23" s="35">
        <v>0</v>
      </c>
      <c r="N23" s="35">
        <v>0</v>
      </c>
      <c r="O23" s="35">
        <v>1</v>
      </c>
      <c r="P23" s="35">
        <v>28</v>
      </c>
      <c r="Q23" s="35">
        <f t="shared" si="4"/>
        <v>113</v>
      </c>
      <c r="R23" s="35"/>
      <c r="S23" s="127" t="str">
        <f aca="true" t="shared" si="5" ref="S23:S28">CONCATENATE(ROUNDUP(I23/(Q23-O23),0),":1")</f>
        <v>24:1</v>
      </c>
      <c r="T23" s="19"/>
    </row>
    <row r="24" spans="1:20" ht="15.75" customHeight="1">
      <c r="A24" s="169"/>
      <c r="B24" s="62"/>
      <c r="C24" s="55">
        <v>3</v>
      </c>
      <c r="D24" s="62"/>
      <c r="E24" s="29">
        <f>'Num Schools'!F8</f>
        <v>4</v>
      </c>
      <c r="F24" s="29"/>
      <c r="G24" s="29">
        <f>'Enrol LGA'!C28</f>
        <v>1136</v>
      </c>
      <c r="H24" s="29">
        <f>'Enrol LGA'!D28</f>
        <v>598</v>
      </c>
      <c r="I24" s="29">
        <f>'Enrol LGA'!E28</f>
        <v>1734</v>
      </c>
      <c r="J24" s="29"/>
      <c r="K24" s="29">
        <v>38</v>
      </c>
      <c r="L24" s="29">
        <v>0</v>
      </c>
      <c r="M24" s="29">
        <v>2</v>
      </c>
      <c r="N24" s="29">
        <v>0</v>
      </c>
      <c r="O24" s="29">
        <v>0</v>
      </c>
      <c r="P24" s="29">
        <v>6</v>
      </c>
      <c r="Q24" s="29">
        <f t="shared" si="4"/>
        <v>46</v>
      </c>
      <c r="R24" s="29"/>
      <c r="S24" s="125" t="str">
        <f t="shared" si="5"/>
        <v>38:1</v>
      </c>
      <c r="T24" s="19"/>
    </row>
    <row r="25" spans="1:20" ht="15.75" customHeight="1">
      <c r="A25" s="169"/>
      <c r="B25" s="62"/>
      <c r="C25" s="35">
        <v>4</v>
      </c>
      <c r="D25" s="66"/>
      <c r="E25" s="35">
        <f>'Num Schools'!F9</f>
        <v>1</v>
      </c>
      <c r="F25" s="35"/>
      <c r="G25" s="35">
        <f>'Enrol LGA'!C29</f>
        <v>545</v>
      </c>
      <c r="H25" s="35">
        <f>'Enrol LGA'!D29</f>
        <v>232</v>
      </c>
      <c r="I25" s="35">
        <f>'Enrol LGA'!E29</f>
        <v>777</v>
      </c>
      <c r="J25" s="35"/>
      <c r="K25" s="35">
        <v>14</v>
      </c>
      <c r="L25" s="35">
        <v>2</v>
      </c>
      <c r="M25" s="35">
        <v>0</v>
      </c>
      <c r="N25" s="35">
        <v>0</v>
      </c>
      <c r="O25" s="35">
        <v>0</v>
      </c>
      <c r="P25" s="35">
        <v>4</v>
      </c>
      <c r="Q25" s="35">
        <f t="shared" si="4"/>
        <v>20</v>
      </c>
      <c r="R25" s="35"/>
      <c r="S25" s="127" t="str">
        <f t="shared" si="5"/>
        <v>39:1</v>
      </c>
      <c r="T25" s="19"/>
    </row>
    <row r="26" spans="1:20" ht="15.75" customHeight="1">
      <c r="A26" s="169"/>
      <c r="B26" s="62"/>
      <c r="C26" s="55">
        <v>5</v>
      </c>
      <c r="D26" s="62"/>
      <c r="E26" s="29">
        <f>'Num Schools'!F10</f>
        <v>2</v>
      </c>
      <c r="F26" s="29"/>
      <c r="G26" s="29">
        <f>'Enrol LGA'!C30</f>
        <v>817</v>
      </c>
      <c r="H26" s="29">
        <f>'Enrol LGA'!D30</f>
        <v>334</v>
      </c>
      <c r="I26" s="29">
        <f>'Enrol LGA'!E30</f>
        <v>1151</v>
      </c>
      <c r="J26" s="29"/>
      <c r="K26" s="29">
        <v>37</v>
      </c>
      <c r="L26" s="29">
        <v>4</v>
      </c>
      <c r="M26" s="29">
        <v>0</v>
      </c>
      <c r="N26" s="29">
        <v>0</v>
      </c>
      <c r="O26" s="29">
        <v>1</v>
      </c>
      <c r="P26" s="29">
        <v>29</v>
      </c>
      <c r="Q26" s="29">
        <f t="shared" si="4"/>
        <v>71</v>
      </c>
      <c r="R26" s="29"/>
      <c r="S26" s="125" t="str">
        <f t="shared" si="5"/>
        <v>17:1</v>
      </c>
      <c r="T26" s="19"/>
    </row>
    <row r="27" spans="1:20" ht="15.75" customHeight="1">
      <c r="A27" s="169"/>
      <c r="B27" s="62"/>
      <c r="C27" s="35">
        <v>6</v>
      </c>
      <c r="D27" s="66"/>
      <c r="E27" s="57">
        <f>'Num Schools'!F11</f>
        <v>1</v>
      </c>
      <c r="F27" s="35"/>
      <c r="G27" s="57">
        <f>'Enrol LGA'!C31</f>
        <v>538</v>
      </c>
      <c r="H27" s="57">
        <f>'Enrol LGA'!D31</f>
        <v>325</v>
      </c>
      <c r="I27" s="57">
        <f>'Enrol LGA'!E31</f>
        <v>863</v>
      </c>
      <c r="J27" s="35"/>
      <c r="K27" s="57">
        <v>11</v>
      </c>
      <c r="L27" s="57">
        <v>1</v>
      </c>
      <c r="M27" s="57">
        <v>0</v>
      </c>
      <c r="N27" s="57">
        <v>0</v>
      </c>
      <c r="O27" s="57">
        <v>0</v>
      </c>
      <c r="P27" s="57">
        <v>2</v>
      </c>
      <c r="Q27" s="57">
        <f t="shared" si="4"/>
        <v>14</v>
      </c>
      <c r="R27" s="35"/>
      <c r="S27" s="128" t="str">
        <f t="shared" si="5"/>
        <v>62:1</v>
      </c>
      <c r="T27" s="19"/>
    </row>
    <row r="28" spans="1:20" ht="15.75" customHeight="1">
      <c r="A28" s="170"/>
      <c r="B28" s="63"/>
      <c r="C28" s="56" t="s">
        <v>11</v>
      </c>
      <c r="D28" s="63"/>
      <c r="E28" s="32">
        <f>SUM(E22:E27)</f>
        <v>34</v>
      </c>
      <c r="F28" s="32"/>
      <c r="G28" s="32">
        <f>SUM(G22:G27)</f>
        <v>10628</v>
      </c>
      <c r="H28" s="32">
        <f>SUM(H22:H27)</f>
        <v>6541</v>
      </c>
      <c r="I28" s="32">
        <f>SUM(I22:I27)</f>
        <v>17169</v>
      </c>
      <c r="J28" s="32"/>
      <c r="K28" s="32">
        <v>533</v>
      </c>
      <c r="L28" s="32">
        <v>21</v>
      </c>
      <c r="M28" s="32">
        <f>SUM(M22:M27)</f>
        <v>5</v>
      </c>
      <c r="N28" s="32">
        <f>SUM(N22:N27)</f>
        <v>1</v>
      </c>
      <c r="O28" s="32">
        <f>SUM(O22:O27)</f>
        <v>7</v>
      </c>
      <c r="P28" s="32">
        <f>SUM(P22:P27)</f>
        <v>127</v>
      </c>
      <c r="Q28" s="32">
        <f>SUM(Q22:Q27)</f>
        <v>694</v>
      </c>
      <c r="R28" s="32"/>
      <c r="S28" s="126" t="str">
        <f t="shared" si="5"/>
        <v>25:1</v>
      </c>
      <c r="T28" s="20"/>
    </row>
    <row r="29" spans="1:20" ht="15.75" customHeight="1">
      <c r="A29" s="3"/>
      <c r="B29" s="65"/>
      <c r="C29" s="31"/>
      <c r="D29" s="6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 customHeight="1">
      <c r="A30" s="3"/>
      <c r="B30" s="65"/>
      <c r="C30" s="139" t="s">
        <v>22</v>
      </c>
      <c r="D30" s="65"/>
      <c r="E30" s="3"/>
      <c r="F30" s="3"/>
      <c r="G30" s="3" t="s">
        <v>24</v>
      </c>
      <c r="H30" s="3"/>
      <c r="I30" s="3"/>
      <c r="J30" s="3"/>
      <c r="K30" s="3"/>
      <c r="L30" s="3" t="s">
        <v>26</v>
      </c>
      <c r="M30" s="3"/>
      <c r="N30" s="3"/>
      <c r="O30" s="3"/>
      <c r="P30" s="3"/>
      <c r="Q30" s="3"/>
      <c r="R30" s="3"/>
      <c r="S30" s="3"/>
      <c r="T30" s="3"/>
    </row>
    <row r="31" spans="1:20" ht="15.75" customHeight="1">
      <c r="A31" s="3"/>
      <c r="B31" s="65"/>
      <c r="C31" s="139" t="s">
        <v>23</v>
      </c>
      <c r="D31" s="65"/>
      <c r="E31" s="3"/>
      <c r="F31" s="3"/>
      <c r="G31" s="3" t="s">
        <v>25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3.75" customHeight="1">
      <c r="A32" s="3"/>
      <c r="B32" s="65"/>
      <c r="C32" s="31"/>
      <c r="D32" s="6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19" ht="12.75">
      <c r="C33" s="166" t="s">
        <v>50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</row>
    <row r="34" spans="3:19" ht="12.75"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</row>
  </sheetData>
  <mergeCells count="6">
    <mergeCell ref="C33:S34"/>
    <mergeCell ref="K3:Q3"/>
    <mergeCell ref="A14:A20"/>
    <mergeCell ref="A22:A28"/>
    <mergeCell ref="A6:A12"/>
    <mergeCell ref="G3:I3"/>
  </mergeCells>
  <printOptions horizontalCentered="1" verticalCentered="1"/>
  <pageMargins left="0.29" right="0.75" top="0.87" bottom="1" header="0.5" footer="0.5"/>
  <pageSetup horizontalDpi="600" verticalDpi="600" orientation="landscape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E11" sqref="E11"/>
    </sheetView>
  </sheetViews>
  <sheetFormatPr defaultColWidth="9.140625" defaultRowHeight="12.75"/>
  <cols>
    <col min="1" max="1" width="0.9921875" style="0" customWidth="1"/>
    <col min="2" max="2" width="25.28125" style="0" customWidth="1"/>
    <col min="3" max="3" width="13.8515625" style="0" customWidth="1"/>
    <col min="4" max="5" width="13.28125" style="0" customWidth="1"/>
    <col min="6" max="6" width="11.57421875" style="0" customWidth="1"/>
    <col min="7" max="7" width="0.9921875" style="0" customWidth="1"/>
    <col min="9" max="9" width="0.9921875" style="0" customWidth="1"/>
  </cols>
  <sheetData>
    <row r="1" spans="2:6" ht="18">
      <c r="B1" s="7"/>
      <c r="C1" s="7"/>
      <c r="D1" s="7"/>
      <c r="E1" s="7"/>
      <c r="F1" s="7"/>
    </row>
    <row r="2" spans="2:6" ht="18">
      <c r="B2" s="8"/>
      <c r="C2" s="9"/>
      <c r="D2" s="9"/>
      <c r="E2" s="9"/>
      <c r="F2" s="9"/>
    </row>
    <row r="3" spans="2:6" ht="18">
      <c r="B3" s="11"/>
      <c r="C3" s="11"/>
      <c r="D3" s="11"/>
      <c r="E3" s="11"/>
      <c r="F3" s="11"/>
    </row>
    <row r="4" spans="1:9" s="70" customFormat="1" ht="19.5" customHeight="1">
      <c r="A4" s="75"/>
      <c r="B4" s="172" t="s">
        <v>27</v>
      </c>
      <c r="C4" s="172"/>
      <c r="D4" s="172"/>
      <c r="E4" s="172"/>
      <c r="F4" s="172"/>
      <c r="G4" s="172"/>
      <c r="H4" s="172"/>
      <c r="I4" s="71"/>
    </row>
    <row r="5" spans="1:9" ht="15.75" customHeight="1">
      <c r="A5" s="76"/>
      <c r="B5" s="48" t="s">
        <v>28</v>
      </c>
      <c r="C5" s="16" t="s">
        <v>13</v>
      </c>
      <c r="D5" s="16" t="s">
        <v>14</v>
      </c>
      <c r="E5" s="16" t="s">
        <v>90</v>
      </c>
      <c r="F5" s="16" t="s">
        <v>29</v>
      </c>
      <c r="G5" s="22"/>
      <c r="H5" s="16" t="s">
        <v>0</v>
      </c>
      <c r="I5" s="19"/>
    </row>
    <row r="6" spans="1:9" ht="15.75" customHeight="1">
      <c r="A6" s="76"/>
      <c r="B6" s="31" t="s">
        <v>33</v>
      </c>
      <c r="C6" s="53">
        <v>39</v>
      </c>
      <c r="D6" s="53">
        <v>35</v>
      </c>
      <c r="E6" s="53">
        <v>1</v>
      </c>
      <c r="F6" s="53">
        <v>17</v>
      </c>
      <c r="G6" s="44"/>
      <c r="H6" s="24">
        <f aca="true" t="shared" si="0" ref="H6:H11">SUM(C6:F6)</f>
        <v>92</v>
      </c>
      <c r="I6" s="19"/>
    </row>
    <row r="7" spans="1:9" ht="15.75" customHeight="1">
      <c r="A7" s="76"/>
      <c r="B7" s="49" t="s">
        <v>34</v>
      </c>
      <c r="C7" s="50">
        <v>61</v>
      </c>
      <c r="D7" s="50">
        <v>30</v>
      </c>
      <c r="E7" s="50">
        <v>15</v>
      </c>
      <c r="F7" s="50">
        <v>9</v>
      </c>
      <c r="G7" s="44"/>
      <c r="H7" s="25">
        <f t="shared" si="0"/>
        <v>115</v>
      </c>
      <c r="I7" s="19"/>
    </row>
    <row r="8" spans="1:9" ht="15.75" customHeight="1">
      <c r="A8" s="76"/>
      <c r="B8" s="31" t="s">
        <v>35</v>
      </c>
      <c r="C8" s="53">
        <v>61</v>
      </c>
      <c r="D8" s="53">
        <v>8</v>
      </c>
      <c r="E8" s="53">
        <v>11</v>
      </c>
      <c r="F8" s="53">
        <v>4</v>
      </c>
      <c r="G8" s="44"/>
      <c r="H8" s="24">
        <f t="shared" si="0"/>
        <v>84</v>
      </c>
      <c r="I8" s="19"/>
    </row>
    <row r="9" spans="1:9" ht="15.75" customHeight="1">
      <c r="A9" s="76"/>
      <c r="B9" s="49" t="s">
        <v>36</v>
      </c>
      <c r="C9" s="50">
        <v>42</v>
      </c>
      <c r="D9" s="50">
        <v>4</v>
      </c>
      <c r="E9" s="50">
        <v>5</v>
      </c>
      <c r="F9" s="50">
        <v>1</v>
      </c>
      <c r="G9" s="44"/>
      <c r="H9" s="25">
        <f t="shared" si="0"/>
        <v>52</v>
      </c>
      <c r="I9" s="19"/>
    </row>
    <row r="10" spans="1:16" ht="15.75" customHeight="1">
      <c r="A10" s="77"/>
      <c r="B10" s="31" t="s">
        <v>37</v>
      </c>
      <c r="C10" s="53">
        <v>74</v>
      </c>
      <c r="D10" s="53">
        <v>8</v>
      </c>
      <c r="E10" s="53">
        <v>10</v>
      </c>
      <c r="F10" s="53">
        <v>2</v>
      </c>
      <c r="G10" s="44"/>
      <c r="H10" s="24">
        <f t="shared" si="0"/>
        <v>94</v>
      </c>
      <c r="I10" s="72"/>
      <c r="J10" s="47"/>
      <c r="K10" s="42"/>
      <c r="L10" s="42"/>
      <c r="M10" s="42"/>
      <c r="N10" s="42"/>
      <c r="O10" s="23"/>
      <c r="P10" s="23"/>
    </row>
    <row r="11" spans="1:16" ht="15.75" customHeight="1">
      <c r="A11" s="78"/>
      <c r="B11" s="49" t="s">
        <v>38</v>
      </c>
      <c r="C11" s="50">
        <v>67</v>
      </c>
      <c r="D11" s="50">
        <v>7</v>
      </c>
      <c r="E11" s="50">
        <v>6</v>
      </c>
      <c r="F11" s="50">
        <v>1</v>
      </c>
      <c r="G11" s="44"/>
      <c r="H11" s="25">
        <f t="shared" si="0"/>
        <v>81</v>
      </c>
      <c r="I11" s="73"/>
      <c r="J11" s="43"/>
      <c r="K11" s="43"/>
      <c r="L11" s="43"/>
      <c r="M11" s="43"/>
      <c r="N11" s="43"/>
      <c r="O11" s="23"/>
      <c r="P11" s="23"/>
    </row>
    <row r="12" spans="1:16" ht="5.25" customHeight="1">
      <c r="A12" s="79"/>
      <c r="B12" s="21"/>
      <c r="C12" s="45"/>
      <c r="D12" s="45"/>
      <c r="E12" s="45"/>
      <c r="F12" s="45"/>
      <c r="G12" s="44"/>
      <c r="H12" s="40"/>
      <c r="I12" s="67"/>
      <c r="J12" s="171"/>
      <c r="K12" s="171"/>
      <c r="L12" s="171"/>
      <c r="M12" s="171"/>
      <c r="N12" s="171"/>
      <c r="O12" s="171"/>
      <c r="P12" s="23"/>
    </row>
    <row r="13" spans="1:16" ht="15.75" customHeight="1">
      <c r="A13" s="80"/>
      <c r="B13" s="28" t="s">
        <v>11</v>
      </c>
      <c r="C13" s="32">
        <f>SUM(C6:C11)</f>
        <v>344</v>
      </c>
      <c r="D13" s="32">
        <f>SUM(D6:D11)</f>
        <v>92</v>
      </c>
      <c r="E13" s="32">
        <f>SUM(E6:E11)</f>
        <v>48</v>
      </c>
      <c r="F13" s="32">
        <f>SUM(F6:F11)</f>
        <v>34</v>
      </c>
      <c r="G13" s="69"/>
      <c r="H13" s="32">
        <f>SUM(C13:F13)</f>
        <v>518</v>
      </c>
      <c r="I13" s="74"/>
      <c r="J13" s="22"/>
      <c r="K13" s="22"/>
      <c r="L13" s="22"/>
      <c r="M13" s="22"/>
      <c r="N13" s="22"/>
      <c r="O13" s="22"/>
      <c r="P13" s="23"/>
    </row>
    <row r="14" spans="1:16" ht="18">
      <c r="A14" s="21"/>
      <c r="B14" s="10"/>
      <c r="C14" s="11"/>
      <c r="D14" s="11"/>
      <c r="E14" s="11"/>
      <c r="F14" s="11"/>
      <c r="G14" s="26"/>
      <c r="H14" s="3"/>
      <c r="I14" s="21"/>
      <c r="J14" s="44"/>
      <c r="K14" s="44"/>
      <c r="L14" s="44"/>
      <c r="M14" s="44"/>
      <c r="N14" s="44"/>
      <c r="O14" s="22"/>
      <c r="P14" s="23"/>
    </row>
    <row r="15" spans="1:16" ht="18">
      <c r="A15" s="21"/>
      <c r="B15" s="139" t="s">
        <v>102</v>
      </c>
      <c r="C15" s="11"/>
      <c r="D15" s="11"/>
      <c r="E15" s="11"/>
      <c r="F15" s="11"/>
      <c r="H15" s="22"/>
      <c r="I15" s="21"/>
      <c r="J15" s="44"/>
      <c r="K15" s="44"/>
      <c r="L15" s="44"/>
      <c r="M15" s="44"/>
      <c r="N15" s="44"/>
      <c r="O15" s="22"/>
      <c r="P15" s="23"/>
    </row>
    <row r="16" spans="1:16" ht="12.75">
      <c r="A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2.75">
      <c r="A17" s="23"/>
      <c r="H17" s="23"/>
      <c r="I17" s="23"/>
      <c r="J17" s="23"/>
      <c r="K17" s="23"/>
      <c r="L17" s="23"/>
      <c r="M17" s="23"/>
      <c r="N17" s="23"/>
      <c r="O17" s="23"/>
      <c r="P17" s="23"/>
    </row>
  </sheetData>
  <mergeCells count="2">
    <mergeCell ref="J12:O12"/>
    <mergeCell ref="B4:H4"/>
  </mergeCells>
  <printOptions horizontalCentered="1"/>
  <pageMargins left="0.75" right="0.75" top="0.95" bottom="1" header="0.5" footer="0.5"/>
  <pageSetup horizontalDpi="600" verticalDpi="600" orientation="portrait" r:id="rId2"/>
  <headerFooter alignWithMargins="0">
    <oddHeader>&amp;LDepartment oof State for Education&amp;RStatistical Abstract</oddHeader>
    <oddFooter>&amp;CPublished November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7" max="7" width="3.28125" style="0" bestFit="1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6"/>
      <c r="C1" s="1"/>
      <c r="D1" s="1"/>
    </row>
    <row r="2" ht="57.75" customHeight="1"/>
    <row r="3" spans="1:7" ht="18" customHeight="1">
      <c r="A3" s="121"/>
      <c r="B3" s="161" t="s">
        <v>100</v>
      </c>
      <c r="C3" s="161"/>
      <c r="D3" s="161"/>
      <c r="E3" s="161"/>
      <c r="F3" s="4"/>
      <c r="G3" s="122"/>
    </row>
    <row r="4" spans="1:7" ht="12.75">
      <c r="A4" s="76"/>
      <c r="B4" s="48" t="s">
        <v>28</v>
      </c>
      <c r="C4" s="16" t="s">
        <v>6</v>
      </c>
      <c r="D4" s="16" t="s">
        <v>7</v>
      </c>
      <c r="E4" s="16" t="s">
        <v>30</v>
      </c>
      <c r="F4" s="19"/>
      <c r="G4" s="3"/>
    </row>
    <row r="5" spans="1:7" ht="12.75">
      <c r="A5" s="76"/>
      <c r="B5" s="82" t="s">
        <v>42</v>
      </c>
      <c r="C5" s="29">
        <f>ROUND('Enrol LGA'!C6/'Enrol Details'!J2*100,0)</f>
        <v>73</v>
      </c>
      <c r="D5" s="29">
        <f>ROUND('Enrol LGA'!D6/'Enrol Details'!K2*100,0)</f>
        <v>63</v>
      </c>
      <c r="E5" s="29">
        <f>ROUND('Enrol LGA'!E6/'Enrol Details'!L2*100,0)</f>
        <v>68</v>
      </c>
      <c r="F5" s="19"/>
      <c r="G5" s="3"/>
    </row>
    <row r="6" spans="1:7" ht="12.75">
      <c r="A6" s="76"/>
      <c r="B6" s="17" t="s">
        <v>43</v>
      </c>
      <c r="C6" s="35">
        <f>ROUND('Enrol LGA'!C7/'Enrol Details'!J3*100,0)</f>
        <v>100</v>
      </c>
      <c r="D6" s="35">
        <f>ROUND('Enrol LGA'!D7/'Enrol Details'!K3*100,0)</f>
        <v>95</v>
      </c>
      <c r="E6" s="35">
        <f>ROUND('Enrol LGA'!E7/'Enrol Details'!L3*100,0)</f>
        <v>98</v>
      </c>
      <c r="F6" s="19"/>
      <c r="G6" s="3"/>
    </row>
    <row r="7" spans="1:7" ht="12.75">
      <c r="A7" s="76"/>
      <c r="B7" s="82" t="s">
        <v>44</v>
      </c>
      <c r="C7" s="29">
        <f>ROUND('Enrol LGA'!C8/'Enrol Details'!J4*100,0)</f>
        <v>72</v>
      </c>
      <c r="D7" s="29">
        <f>ROUND('Enrol LGA'!D8/'Enrol Details'!K4*100,0)</f>
        <v>67</v>
      </c>
      <c r="E7" s="29">
        <f>ROUND('Enrol LGA'!E8/'Enrol Details'!L4*100,0)</f>
        <v>70</v>
      </c>
      <c r="F7" s="19"/>
      <c r="G7" s="3"/>
    </row>
    <row r="8" spans="1:7" ht="12.75">
      <c r="A8" s="76"/>
      <c r="B8" s="17" t="s">
        <v>45</v>
      </c>
      <c r="C8" s="35">
        <f>ROUND('Enrol LGA'!C9/'Enrol Details'!J5*100,0)</f>
        <v>87</v>
      </c>
      <c r="D8" s="35">
        <f>ROUND('Enrol LGA'!D9/'Enrol Details'!K5*100,0)</f>
        <v>93</v>
      </c>
      <c r="E8" s="35">
        <f>ROUND('Enrol LGA'!E9/'Enrol Details'!L5*100,0)</f>
        <v>90</v>
      </c>
      <c r="F8" s="19"/>
      <c r="G8" s="3"/>
    </row>
    <row r="9" spans="1:7" ht="12.75">
      <c r="A9" s="76"/>
      <c r="B9" s="82" t="s">
        <v>46</v>
      </c>
      <c r="C9" s="29">
        <f>ROUND('Enrol LGA'!C10/'Enrol Details'!J6*100,0)</f>
        <v>73</v>
      </c>
      <c r="D9" s="29">
        <f>ROUND('Enrol LGA'!D10/'Enrol Details'!K6*100,0)</f>
        <v>81</v>
      </c>
      <c r="E9" s="29">
        <f>ROUND('Enrol LGA'!E10/'Enrol Details'!L6*100,0)</f>
        <v>77</v>
      </c>
      <c r="F9" s="19"/>
      <c r="G9" s="3"/>
    </row>
    <row r="10" spans="1:7" ht="12.75">
      <c r="A10" s="76"/>
      <c r="B10" s="17" t="s">
        <v>47</v>
      </c>
      <c r="C10" s="35">
        <f>ROUND('Enrol LGA'!C11/'Enrol Details'!J7*100,0)</f>
        <v>60</v>
      </c>
      <c r="D10" s="35">
        <f>ROUND('Enrol LGA'!D11/'Enrol Details'!K7*100,0)</f>
        <v>60</v>
      </c>
      <c r="E10" s="35">
        <f>ROUND('Enrol LGA'!E11/'Enrol Details'!L7*100,0)</f>
        <v>60</v>
      </c>
      <c r="F10" s="19"/>
      <c r="G10" s="3"/>
    </row>
    <row r="11" spans="1:7" ht="12.75">
      <c r="A11" s="76"/>
      <c r="B11" s="82" t="s">
        <v>52</v>
      </c>
      <c r="C11" s="36">
        <f>ROUND('Enrol LGA'!C12/Population!C5*100,0)</f>
        <v>75</v>
      </c>
      <c r="D11" s="36">
        <f>ROUND('Enrol LGA'!D12/Population!D5*100,0)</f>
        <v>75</v>
      </c>
      <c r="E11" s="36">
        <f>ROUND('Enrol LGA'!E12/Population!E5*100,0)</f>
        <v>75</v>
      </c>
      <c r="F11" s="19"/>
      <c r="G11" s="3"/>
    </row>
    <row r="12" spans="1:7" ht="3.75" customHeight="1">
      <c r="A12" s="68"/>
      <c r="B12" s="28"/>
      <c r="C12" s="33"/>
      <c r="D12" s="33"/>
      <c r="E12" s="33"/>
      <c r="F12" s="20"/>
      <c r="G12" s="3"/>
    </row>
    <row r="13" spans="1:7" ht="12.75">
      <c r="A13" s="3"/>
      <c r="B13" s="29"/>
      <c r="C13" s="29"/>
      <c r="D13" s="29"/>
      <c r="E13" s="29"/>
      <c r="F13" s="3"/>
      <c r="G13" s="3"/>
    </row>
    <row r="14" spans="1:7" ht="17.25" customHeight="1">
      <c r="A14" s="121"/>
      <c r="B14" s="161" t="s">
        <v>99</v>
      </c>
      <c r="C14" s="161"/>
      <c r="D14" s="161"/>
      <c r="E14" s="161"/>
      <c r="F14" s="4"/>
      <c r="G14" s="3"/>
    </row>
    <row r="15" spans="1:13" ht="12.75">
      <c r="A15" s="76"/>
      <c r="B15" s="48" t="s">
        <v>28</v>
      </c>
      <c r="C15" s="16" t="s">
        <v>6</v>
      </c>
      <c r="D15" s="16" t="s">
        <v>7</v>
      </c>
      <c r="E15" s="16" t="s">
        <v>30</v>
      </c>
      <c r="F15" s="19"/>
      <c r="G15" s="3"/>
      <c r="H15" s="171"/>
      <c r="I15" s="171"/>
      <c r="J15" s="171"/>
      <c r="K15" s="171"/>
      <c r="L15" s="171"/>
      <c r="M15" s="171"/>
    </row>
    <row r="16" spans="1:13" ht="12.75">
      <c r="A16" s="76"/>
      <c r="B16" s="82" t="s">
        <v>42</v>
      </c>
      <c r="C16" s="44">
        <f>ROUND(('Enrol LGA'!C16/'Enrol Details'!J11)*100,0)</f>
        <v>57</v>
      </c>
      <c r="D16" s="44">
        <f>ROUND(('Enrol LGA'!D16/'Enrol Details'!K11)*100,0)</f>
        <v>50</v>
      </c>
      <c r="E16" s="44">
        <f>ROUND(('Enrol LGA'!E16/'Enrol Details'!L11)*100,0)</f>
        <v>53</v>
      </c>
      <c r="F16" s="19"/>
      <c r="G16" s="3"/>
      <c r="H16" s="22"/>
      <c r="I16" s="22"/>
      <c r="J16" s="21"/>
      <c r="K16" s="22"/>
      <c r="L16" s="22"/>
      <c r="M16" s="22"/>
    </row>
    <row r="17" spans="1:13" ht="12.75">
      <c r="A17" s="76"/>
      <c r="B17" s="17" t="s">
        <v>43</v>
      </c>
      <c r="C17" s="35">
        <f>ROUND(('Enrol LGA'!C17/'Enrol Details'!J12)*100,0)</f>
        <v>83</v>
      </c>
      <c r="D17" s="35">
        <f>ROUND(('Enrol LGA'!D17/'Enrol Details'!K12)*100,0)</f>
        <v>66</v>
      </c>
      <c r="E17" s="35">
        <f>ROUND(('Enrol LGA'!E17/'Enrol Details'!L12)*100,0)</f>
        <v>75</v>
      </c>
      <c r="F17" s="19"/>
      <c r="G17" s="3"/>
      <c r="H17" s="22"/>
      <c r="I17" s="22"/>
      <c r="J17" s="106"/>
      <c r="K17" s="18"/>
      <c r="L17" s="18"/>
      <c r="M17" s="18"/>
    </row>
    <row r="18" spans="1:13" ht="12.75">
      <c r="A18" s="76"/>
      <c r="B18" s="82" t="s">
        <v>44</v>
      </c>
      <c r="C18" s="29">
        <f>ROUND(('Enrol LGA'!C18/'Enrol Details'!J13)*100,0)</f>
        <v>64</v>
      </c>
      <c r="D18" s="29">
        <f>ROUND(('Enrol LGA'!D18/'Enrol Details'!K13)*100,0)</f>
        <v>49</v>
      </c>
      <c r="E18" s="29">
        <f>ROUND(('Enrol LGA'!E18/'Enrol Details'!L13)*100,0)</f>
        <v>56</v>
      </c>
      <c r="F18" s="19"/>
      <c r="G18" s="3"/>
      <c r="H18" s="22"/>
      <c r="I18" s="22"/>
      <c r="J18" s="106"/>
      <c r="K18" s="18"/>
      <c r="L18" s="18"/>
      <c r="M18" s="18"/>
    </row>
    <row r="19" spans="1:13" ht="12.75">
      <c r="A19" s="76"/>
      <c r="B19" s="17" t="s">
        <v>45</v>
      </c>
      <c r="C19" s="35">
        <f>ROUND(('Enrol LGA'!C19/'Enrol Details'!J14)*100,0)</f>
        <v>82</v>
      </c>
      <c r="D19" s="35">
        <f>ROUND(('Enrol LGA'!D19/'Enrol Details'!K14)*100,0)</f>
        <v>64</v>
      </c>
      <c r="E19" s="35">
        <f>ROUND(('Enrol LGA'!E19/'Enrol Details'!L14)*100,0)</f>
        <v>74</v>
      </c>
      <c r="F19" s="19"/>
      <c r="G19" s="3"/>
      <c r="H19" s="22"/>
      <c r="I19" s="22"/>
      <c r="J19" s="106"/>
      <c r="K19" s="18"/>
      <c r="L19" s="18"/>
      <c r="M19" s="18"/>
    </row>
    <row r="20" spans="1:13" ht="12.75">
      <c r="A20" s="76"/>
      <c r="B20" s="82" t="s">
        <v>46</v>
      </c>
      <c r="C20" s="29">
        <f>ROUND(('Enrol LGA'!C20/'Enrol Details'!J15)*100,0)</f>
        <v>63</v>
      </c>
      <c r="D20" s="29">
        <f>ROUND(('Enrol LGA'!D20/'Enrol Details'!K15)*100,0)</f>
        <v>43</v>
      </c>
      <c r="E20" s="29">
        <f>ROUND(('Enrol LGA'!E20/'Enrol Details'!L15)*100,0)</f>
        <v>53</v>
      </c>
      <c r="F20" s="19"/>
      <c r="G20" s="3"/>
      <c r="H20" s="22"/>
      <c r="I20" s="22"/>
      <c r="J20" s="106"/>
      <c r="K20" s="18"/>
      <c r="L20" s="18"/>
      <c r="M20" s="18"/>
    </row>
    <row r="21" spans="1:13" ht="12.75">
      <c r="A21" s="76"/>
      <c r="B21" s="17" t="s">
        <v>47</v>
      </c>
      <c r="C21" s="35">
        <f>ROUND(('Enrol LGA'!C21/'Enrol Details'!J16)*100,0)</f>
        <v>32</v>
      </c>
      <c r="D21" s="35">
        <f>ROUND(('Enrol LGA'!D21/'Enrol Details'!K16)*100,0)</f>
        <v>21</v>
      </c>
      <c r="E21" s="35">
        <f>ROUND(('Enrol LGA'!E21/'Enrol Details'!L16)*100,0)</f>
        <v>27</v>
      </c>
      <c r="F21" s="19"/>
      <c r="G21" s="3"/>
      <c r="H21" s="22"/>
      <c r="I21" s="22"/>
      <c r="J21" s="106"/>
      <c r="K21" s="18"/>
      <c r="L21" s="18"/>
      <c r="M21" s="18"/>
    </row>
    <row r="22" spans="1:13" ht="12.75">
      <c r="A22" s="76"/>
      <c r="B22" s="82" t="s">
        <v>52</v>
      </c>
      <c r="C22" s="36">
        <f>ROUND('Enrol LGA'!C22/Population!C6*100,0)</f>
        <v>62</v>
      </c>
      <c r="D22" s="36">
        <f>ROUND('Enrol LGA'!D22/Population!D6*100,0)</f>
        <v>47</v>
      </c>
      <c r="E22" s="36">
        <f>ROUND('Enrol LGA'!E22/Population!E6*100,0)</f>
        <v>54</v>
      </c>
      <c r="F22" s="19"/>
      <c r="G22" s="3"/>
      <c r="H22" s="22"/>
      <c r="I22" s="22"/>
      <c r="J22" s="106"/>
      <c r="K22" s="18"/>
      <c r="L22" s="18"/>
      <c r="M22" s="18"/>
    </row>
    <row r="23" spans="1:7" ht="3.75" customHeight="1">
      <c r="A23" s="68"/>
      <c r="B23" s="28"/>
      <c r="C23" s="33"/>
      <c r="D23" s="33"/>
      <c r="E23" s="33"/>
      <c r="F23" s="20"/>
      <c r="G23" s="3"/>
    </row>
    <row r="24" spans="1:13" ht="12.75">
      <c r="A24" s="3"/>
      <c r="B24" s="29"/>
      <c r="C24" s="29"/>
      <c r="D24" s="29"/>
      <c r="E24" s="29"/>
      <c r="F24" s="3"/>
      <c r="G24" s="3"/>
      <c r="H24" s="46"/>
      <c r="I24" s="46"/>
      <c r="J24" s="51"/>
      <c r="K24" s="18"/>
      <c r="L24" s="18"/>
      <c r="M24" s="18"/>
    </row>
    <row r="25" spans="1:7" ht="16.5" customHeight="1">
      <c r="A25" s="121"/>
      <c r="B25" s="161" t="s">
        <v>98</v>
      </c>
      <c r="C25" s="161"/>
      <c r="D25" s="161"/>
      <c r="E25" s="161"/>
      <c r="F25" s="4"/>
      <c r="G25" s="131"/>
    </row>
    <row r="26" spans="1:7" ht="12.75">
      <c r="A26" s="76"/>
      <c r="B26" s="48" t="s">
        <v>28</v>
      </c>
      <c r="C26" s="16" t="s">
        <v>6</v>
      </c>
      <c r="D26" s="16" t="s">
        <v>7</v>
      </c>
      <c r="E26" s="16" t="s">
        <v>30</v>
      </c>
      <c r="F26" s="19"/>
      <c r="G26" s="131"/>
    </row>
    <row r="27" spans="1:7" ht="12.75">
      <c r="A27" s="76"/>
      <c r="B27" s="82" t="s">
        <v>42</v>
      </c>
      <c r="C27" s="29">
        <f>ROUND(('Enrol LGA'!C6+'Enrol LGA'!C16)/('Enrol Details'!J2+'Enrol Details'!J11)*100,0)</f>
        <v>68</v>
      </c>
      <c r="D27" s="29">
        <f>ROUND(('Enrol LGA'!D6+'Enrol LGA'!D16)/('Enrol Details'!K2+'Enrol Details'!K11)*100,0)</f>
        <v>59</v>
      </c>
      <c r="E27" s="29">
        <f>ROUND(('Enrol LGA'!E6+'Enrol LGA'!E16)/('Enrol Details'!L2+'Enrol Details'!L11)*100,0)</f>
        <v>63</v>
      </c>
      <c r="F27" s="19"/>
      <c r="G27" s="131"/>
    </row>
    <row r="28" spans="1:7" ht="12.75">
      <c r="A28" s="76"/>
      <c r="B28" s="17" t="s">
        <v>43</v>
      </c>
      <c r="C28" s="35">
        <f>ROUND(('Enrol LGA'!C7+'Enrol LGA'!C17)/('Enrol Details'!J3+'Enrol Details'!J12)*100,0)</f>
        <v>95</v>
      </c>
      <c r="D28" s="35">
        <f>ROUND(('Enrol LGA'!D7+'Enrol LGA'!D17)/('Enrol Details'!K3+'Enrol Details'!K12)*100,0)</f>
        <v>87</v>
      </c>
      <c r="E28" s="35">
        <f>ROUND(('Enrol LGA'!E7+'Enrol LGA'!E17)/('Enrol Details'!L3+'Enrol Details'!L12)*100,0)</f>
        <v>91</v>
      </c>
      <c r="F28" s="19"/>
      <c r="G28" s="131"/>
    </row>
    <row r="29" spans="1:7" ht="12.75">
      <c r="A29" s="76"/>
      <c r="B29" s="82" t="s">
        <v>44</v>
      </c>
      <c r="C29" s="29">
        <f>ROUND(('Enrol LGA'!C8+'Enrol LGA'!C18)/('Enrol Details'!J4+'Enrol Details'!J13)*100,0)</f>
        <v>70</v>
      </c>
      <c r="D29" s="29">
        <f>ROUND(('Enrol LGA'!D8+'Enrol LGA'!D18)/('Enrol Details'!K4+'Enrol Details'!K13)*100,0)</f>
        <v>62</v>
      </c>
      <c r="E29" s="29">
        <f>ROUND(('Enrol LGA'!E8+'Enrol LGA'!E18)/('Enrol Details'!L4+'Enrol Details'!L13)*100,0)</f>
        <v>66</v>
      </c>
      <c r="F29" s="19"/>
      <c r="G29" s="131"/>
    </row>
    <row r="30" spans="1:7" ht="12.75">
      <c r="A30" s="76"/>
      <c r="B30" s="17" t="s">
        <v>45</v>
      </c>
      <c r="C30" s="35">
        <f>ROUND(('Enrol LGA'!C9+'Enrol LGA'!C19)/('Enrol Details'!J5+'Enrol Details'!J14)*100,0)</f>
        <v>85</v>
      </c>
      <c r="D30" s="35">
        <f>ROUND(('Enrol LGA'!D9+'Enrol LGA'!D19)/('Enrol Details'!K5+'Enrol Details'!K14)*100,0)</f>
        <v>85</v>
      </c>
      <c r="E30" s="35">
        <f>ROUND(('Enrol LGA'!E9+'Enrol LGA'!E19)/('Enrol Details'!L5+'Enrol Details'!L14)*100,0)</f>
        <v>85</v>
      </c>
      <c r="F30" s="19"/>
      <c r="G30" s="131"/>
    </row>
    <row r="31" spans="1:7" ht="12.75">
      <c r="A31" s="76"/>
      <c r="B31" s="82" t="s">
        <v>46</v>
      </c>
      <c r="C31" s="29">
        <f>ROUND(('Enrol LGA'!C10+'Enrol LGA'!C20)/('Enrol Details'!J6+'Enrol Details'!J15)*100,0)</f>
        <v>70</v>
      </c>
      <c r="D31" s="29">
        <f>ROUND(('Enrol LGA'!D10+'Enrol LGA'!D20)/('Enrol Details'!K6+'Enrol Details'!K15)*100,0)</f>
        <v>70</v>
      </c>
      <c r="E31" s="29">
        <f>ROUND(('Enrol LGA'!E10+'Enrol LGA'!E20)/('Enrol Details'!L6+'Enrol Details'!L15)*100,0)</f>
        <v>70</v>
      </c>
      <c r="F31" s="19"/>
      <c r="G31" s="131"/>
    </row>
    <row r="32" spans="1:7" ht="12.75">
      <c r="A32" s="76"/>
      <c r="B32" s="17" t="s">
        <v>47</v>
      </c>
      <c r="C32" s="35">
        <f>ROUND(('Enrol LGA'!C11+'Enrol LGA'!C21)/('Enrol Details'!J7+'Enrol Details'!J16)*100,0)</f>
        <v>52</v>
      </c>
      <c r="D32" s="35">
        <f>ROUND(('Enrol LGA'!D11+'Enrol LGA'!D21)/('Enrol Details'!K7+'Enrol Details'!K16)*100,0)</f>
        <v>49</v>
      </c>
      <c r="E32" s="35">
        <f>ROUND(('Enrol LGA'!E11+'Enrol LGA'!E21)/('Enrol Details'!L7+'Enrol Details'!L16)*100,0)</f>
        <v>50</v>
      </c>
      <c r="F32" s="19"/>
      <c r="G32" s="131"/>
    </row>
    <row r="33" spans="1:7" ht="12.75">
      <c r="A33" s="76"/>
      <c r="B33" s="82" t="s">
        <v>52</v>
      </c>
      <c r="C33" s="36">
        <f>ROUND(('Enrol LGA'!C12+'Enrol LGA'!C22)/(Population!C5+Population!C6)*100,0)</f>
        <v>71</v>
      </c>
      <c r="D33" s="36">
        <f>ROUND(('Enrol LGA'!D12+'Enrol LGA'!D22)/(Population!D5+Population!D6)*100,0)</f>
        <v>66</v>
      </c>
      <c r="E33" s="36">
        <f>ROUND(('Enrol LGA'!E12+'Enrol LGA'!E22)/(Population!E5+Population!E6)*100,0)</f>
        <v>68</v>
      </c>
      <c r="F33" s="19"/>
      <c r="G33" s="131"/>
    </row>
    <row r="34" spans="1:7" ht="3.75" customHeight="1">
      <c r="A34" s="68"/>
      <c r="B34" s="28"/>
      <c r="C34" s="33"/>
      <c r="D34" s="33"/>
      <c r="E34" s="33"/>
      <c r="F34" s="20"/>
      <c r="G34" s="131"/>
    </row>
    <row r="35" spans="1:7" ht="15.75" customHeight="1">
      <c r="A35" s="3"/>
      <c r="B35" s="34"/>
      <c r="C35" s="29"/>
      <c r="D35" s="29"/>
      <c r="E35" s="29"/>
      <c r="F35" s="3"/>
      <c r="G35" s="3"/>
    </row>
    <row r="36" spans="1:7" ht="18" customHeight="1">
      <c r="A36" s="121"/>
      <c r="B36" s="161" t="s">
        <v>101</v>
      </c>
      <c r="C36" s="161"/>
      <c r="D36" s="161"/>
      <c r="E36" s="161"/>
      <c r="F36" s="4"/>
      <c r="G36" s="3"/>
    </row>
    <row r="37" spans="1:7" ht="12.75">
      <c r="A37" s="76"/>
      <c r="B37" s="48" t="s">
        <v>28</v>
      </c>
      <c r="C37" s="16" t="s">
        <v>6</v>
      </c>
      <c r="D37" s="16" t="s">
        <v>7</v>
      </c>
      <c r="E37" s="16" t="s">
        <v>30</v>
      </c>
      <c r="F37" s="19"/>
      <c r="G37" s="3"/>
    </row>
    <row r="38" spans="1:7" ht="12.75">
      <c r="A38" s="76"/>
      <c r="B38" s="82" t="s">
        <v>42</v>
      </c>
      <c r="C38" s="29">
        <f>ROUND('Enrol LGA'!C26/'Enrol Details'!J20*100,0)</f>
        <v>36</v>
      </c>
      <c r="D38" s="29">
        <f>ROUND('Enrol LGA'!D26/'Enrol Details'!K20*100,0)</f>
        <v>23</v>
      </c>
      <c r="E38" s="29">
        <f>ROUND('Enrol LGA'!E26/'Enrol Details'!L20*100,0)</f>
        <v>29</v>
      </c>
      <c r="F38" s="19"/>
      <c r="G38" s="3"/>
    </row>
    <row r="39" spans="1:7" ht="12.75">
      <c r="A39" s="76"/>
      <c r="B39" s="17" t="s">
        <v>43</v>
      </c>
      <c r="C39" s="35">
        <f>ROUND('Enrol LGA'!C27/'Enrol Details'!J21*100,0)</f>
        <v>13</v>
      </c>
      <c r="D39" s="35">
        <f>ROUND('Enrol LGA'!D27/'Enrol Details'!K21*100,0)</f>
        <v>9</v>
      </c>
      <c r="E39" s="35">
        <f>ROUND('Enrol LGA'!E27/'Enrol Details'!L21*100,0)</f>
        <v>11</v>
      </c>
      <c r="F39" s="19"/>
      <c r="G39" s="3"/>
    </row>
    <row r="40" spans="1:7" ht="12.75">
      <c r="A40" s="76"/>
      <c r="B40" s="82" t="s">
        <v>44</v>
      </c>
      <c r="C40" s="29">
        <f>ROUND('Enrol LGA'!C28/'Enrol Details'!J22*100,0)</f>
        <v>19</v>
      </c>
      <c r="D40" s="29">
        <f>ROUND('Enrol LGA'!D28/'Enrol Details'!K22*100,0)</f>
        <v>9</v>
      </c>
      <c r="E40" s="29">
        <f>ROUND('Enrol LGA'!E28/'Enrol Details'!L22*100,0)</f>
        <v>14</v>
      </c>
      <c r="F40" s="19"/>
      <c r="G40" s="3"/>
    </row>
    <row r="41" spans="1:7" ht="12.75">
      <c r="A41" s="76"/>
      <c r="B41" s="17" t="s">
        <v>45</v>
      </c>
      <c r="C41" s="35">
        <f>ROUND('Enrol LGA'!C29/'Enrol Details'!J23*100,0)</f>
        <v>25</v>
      </c>
      <c r="D41" s="35">
        <f>ROUND('Enrol LGA'!D29/'Enrol Details'!K23*100,0)</f>
        <v>11</v>
      </c>
      <c r="E41" s="35">
        <f>ROUND('Enrol LGA'!E29/'Enrol Details'!L23*100,0)</f>
        <v>18</v>
      </c>
      <c r="F41" s="19"/>
      <c r="G41" s="3"/>
    </row>
    <row r="42" spans="1:7" ht="12.75">
      <c r="A42" s="76"/>
      <c r="B42" s="82" t="s">
        <v>46</v>
      </c>
      <c r="C42" s="29">
        <f>ROUND('Enrol LGA'!C30/'Enrol Details'!J24*100,0)</f>
        <v>17</v>
      </c>
      <c r="D42" s="29">
        <f>ROUND('Enrol LGA'!D30/'Enrol Details'!K24*100,0)</f>
        <v>7</v>
      </c>
      <c r="E42" s="29">
        <f>ROUND('Enrol LGA'!E30/'Enrol Details'!L24*100,0)</f>
        <v>12</v>
      </c>
      <c r="F42" s="19"/>
      <c r="G42" s="3"/>
    </row>
    <row r="43" spans="1:7" ht="12.75">
      <c r="A43" s="76"/>
      <c r="B43" s="17" t="s">
        <v>47</v>
      </c>
      <c r="C43" s="35">
        <f>ROUND('Enrol LGA'!C31/'Enrol Details'!J25*100,0)</f>
        <v>9</v>
      </c>
      <c r="D43" s="35">
        <f>ROUND('Enrol LGA'!D31/'Enrol Details'!K25*100,0)</f>
        <v>6</v>
      </c>
      <c r="E43" s="35">
        <f>ROUND('Enrol LGA'!E31/'Enrol Details'!L25*100,0)</f>
        <v>7</v>
      </c>
      <c r="F43" s="19"/>
      <c r="G43" s="3"/>
    </row>
    <row r="44" spans="1:7" ht="12.75">
      <c r="A44" s="76"/>
      <c r="B44" s="82" t="s">
        <v>52</v>
      </c>
      <c r="C44" s="36">
        <f>ROUND('Enrol LGA'!C32/Population!C7*100,0)</f>
        <v>28</v>
      </c>
      <c r="D44" s="36">
        <f>ROUND('Enrol LGA'!D32/Population!D7*100,0)</f>
        <v>16</v>
      </c>
      <c r="E44" s="36">
        <f>ROUND('Enrol LGA'!E32/Population!E7*100,0)</f>
        <v>22</v>
      </c>
      <c r="F44" s="19"/>
      <c r="G44" s="3"/>
    </row>
    <row r="45" spans="1:7" ht="3.75" customHeight="1">
      <c r="A45" s="68"/>
      <c r="B45" s="28"/>
      <c r="C45" s="33"/>
      <c r="D45" s="33"/>
      <c r="E45" s="33"/>
      <c r="F45" s="20"/>
      <c r="G45" s="3"/>
    </row>
    <row r="46" spans="1:7" ht="12.75">
      <c r="A46" s="3"/>
      <c r="B46" s="29"/>
      <c r="C46" s="29"/>
      <c r="D46" s="29"/>
      <c r="E46" s="29"/>
      <c r="F46" s="81"/>
      <c r="G46" s="141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 t="s">
        <v>49</v>
      </c>
      <c r="C48" s="3"/>
      <c r="D48" s="3"/>
      <c r="E48" s="3"/>
      <c r="F48" s="3"/>
      <c r="G48" s="3"/>
    </row>
    <row r="49" ht="12.75">
      <c r="B49" s="3" t="s">
        <v>53</v>
      </c>
    </row>
  </sheetData>
  <mergeCells count="5">
    <mergeCell ref="H15:M15"/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7" max="7" width="3.28125" style="0" bestFit="1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6"/>
      <c r="C1" s="1"/>
      <c r="D1" s="1"/>
    </row>
    <row r="2" ht="51" customHeight="1"/>
    <row r="3" spans="1:7" ht="18" customHeight="1">
      <c r="A3" s="121"/>
      <c r="B3" s="161" t="s">
        <v>100</v>
      </c>
      <c r="C3" s="161"/>
      <c r="D3" s="161"/>
      <c r="E3" s="161"/>
      <c r="F3" s="4"/>
      <c r="G3" s="122"/>
    </row>
    <row r="4" spans="1:7" ht="15.75">
      <c r="A4" s="76"/>
      <c r="B4" s="142" t="s">
        <v>28</v>
      </c>
      <c r="C4" s="143" t="s">
        <v>6</v>
      </c>
      <c r="D4" s="143" t="s">
        <v>7</v>
      </c>
      <c r="E4" s="143" t="s">
        <v>30</v>
      </c>
      <c r="F4" s="144"/>
      <c r="G4" s="3"/>
    </row>
    <row r="5" spans="1:7" ht="15">
      <c r="A5" s="76"/>
      <c r="B5" s="145" t="s">
        <v>42</v>
      </c>
      <c r="C5" s="146">
        <f>ROUND(('Enrol Details'!G2+'Enrol Details'!G29)/('Enrol Details'!J2)*100,0)</f>
        <v>62</v>
      </c>
      <c r="D5" s="146">
        <f>ROUND(('Enrol Details'!H2+'Enrol Details'!H29)/('Enrol Details'!K2)*100,0)</f>
        <v>54</v>
      </c>
      <c r="E5" s="146">
        <f>ROUND(('Enrol Details'!I2+'Enrol Details'!I29)/('Enrol Details'!L2)*100,0)</f>
        <v>58</v>
      </c>
      <c r="F5" s="144"/>
      <c r="G5" s="3"/>
    </row>
    <row r="6" spans="1:7" ht="15">
      <c r="A6" s="76"/>
      <c r="B6" s="147" t="s">
        <v>43</v>
      </c>
      <c r="C6" s="148">
        <f>ROUND(('Enrol Details'!G3+'Enrol Details'!G30)/('Enrol Details'!J3)*100,0)</f>
        <v>81</v>
      </c>
      <c r="D6" s="148">
        <f>ROUND(('Enrol Details'!H3+'Enrol Details'!H30)/('Enrol Details'!K3)*100,0)</f>
        <v>77</v>
      </c>
      <c r="E6" s="148">
        <f>ROUND(('Enrol Details'!I3+'Enrol Details'!I30)/('Enrol Details'!L3)*100,0)</f>
        <v>79</v>
      </c>
      <c r="F6" s="144"/>
      <c r="G6" s="3"/>
    </row>
    <row r="7" spans="1:7" ht="15">
      <c r="A7" s="76"/>
      <c r="B7" s="145" t="s">
        <v>44</v>
      </c>
      <c r="C7" s="149">
        <f>ROUND(('Enrol Details'!G4+'Enrol Details'!G31)/('Enrol Details'!J4)*100,0)</f>
        <v>57</v>
      </c>
      <c r="D7" s="149">
        <f>ROUND(('Enrol Details'!H4+'Enrol Details'!H31)/('Enrol Details'!K4)*100,0)</f>
        <v>54</v>
      </c>
      <c r="E7" s="149">
        <f>ROUND(('Enrol Details'!I4+'Enrol Details'!I31)/('Enrol Details'!L4)*100,0)</f>
        <v>55</v>
      </c>
      <c r="F7" s="144"/>
      <c r="G7" s="3"/>
    </row>
    <row r="8" spans="1:7" ht="15">
      <c r="A8" s="76"/>
      <c r="B8" s="147" t="s">
        <v>45</v>
      </c>
      <c r="C8" s="148">
        <f>ROUND(('Enrol Details'!G5+'Enrol Details'!G32)/('Enrol Details'!J5)*100,0)</f>
        <v>67</v>
      </c>
      <c r="D8" s="148">
        <f>ROUND(('Enrol Details'!H5+'Enrol Details'!H32)/('Enrol Details'!K5)*100,0)</f>
        <v>74</v>
      </c>
      <c r="E8" s="148">
        <f>ROUND(('Enrol Details'!I5+'Enrol Details'!I32)/('Enrol Details'!L5)*100,0)</f>
        <v>70</v>
      </c>
      <c r="F8" s="144"/>
      <c r="G8" s="3"/>
    </row>
    <row r="9" spans="1:7" ht="15">
      <c r="A9" s="76"/>
      <c r="B9" s="145" t="s">
        <v>46</v>
      </c>
      <c r="C9" s="149">
        <f>ROUND(('Enrol Details'!G6+'Enrol Details'!G33)/('Enrol Details'!J6)*100,0)</f>
        <v>56</v>
      </c>
      <c r="D9" s="149">
        <f>ROUND(('Enrol Details'!H6+'Enrol Details'!H33)/('Enrol Details'!K6)*100,0)</f>
        <v>65</v>
      </c>
      <c r="E9" s="149">
        <f>ROUND(('Enrol Details'!I6+'Enrol Details'!I33)/('Enrol Details'!L6)*100,0)</f>
        <v>60</v>
      </c>
      <c r="F9" s="144"/>
      <c r="G9" s="3"/>
    </row>
    <row r="10" spans="1:7" ht="15">
      <c r="A10" s="76"/>
      <c r="B10" s="147" t="s">
        <v>47</v>
      </c>
      <c r="C10" s="148">
        <f>ROUND(('Enrol Details'!G7+'Enrol Details'!G34)/('Enrol Details'!J7)*100,0)</f>
        <v>46</v>
      </c>
      <c r="D10" s="148">
        <f>ROUND(('Enrol Details'!H7+'Enrol Details'!H34)/('Enrol Details'!K7)*100,0)</f>
        <v>47</v>
      </c>
      <c r="E10" s="148">
        <f>ROUND(('Enrol Details'!I7+'Enrol Details'!I34)/('Enrol Details'!L7)*100,0)</f>
        <v>46</v>
      </c>
      <c r="F10" s="144"/>
      <c r="G10" s="3"/>
    </row>
    <row r="11" spans="1:7" ht="15">
      <c r="A11" s="76"/>
      <c r="B11" s="145" t="s">
        <v>52</v>
      </c>
      <c r="C11" s="150">
        <f>ROUND(('Enrol Details'!G8+'Enrol Details'!G35)/Population!C5*100,0)</f>
        <v>60</v>
      </c>
      <c r="D11" s="150">
        <f>ROUND(('Enrol Details'!H8+'Enrol Details'!H35)/Population!D5*100,0)</f>
        <v>61</v>
      </c>
      <c r="E11" s="150">
        <f>ROUND(('Enrol Details'!I8+'Enrol Details'!I35)/Population!E5*100,0)</f>
        <v>61</v>
      </c>
      <c r="F11" s="144"/>
      <c r="G11" s="3"/>
    </row>
    <row r="12" spans="1:7" ht="3.75" customHeight="1">
      <c r="A12" s="68"/>
      <c r="B12" s="151"/>
      <c r="C12" s="152"/>
      <c r="D12" s="152"/>
      <c r="E12" s="152"/>
      <c r="F12" s="153"/>
      <c r="G12" s="3"/>
    </row>
    <row r="13" spans="1:7" ht="15">
      <c r="A13" s="3"/>
      <c r="B13" s="149"/>
      <c r="C13" s="149"/>
      <c r="D13" s="149"/>
      <c r="E13" s="149"/>
      <c r="F13" s="27"/>
      <c r="G13" s="3"/>
    </row>
    <row r="14" spans="1:7" ht="17.25" customHeight="1">
      <c r="A14" s="121"/>
      <c r="B14" s="174" t="s">
        <v>99</v>
      </c>
      <c r="C14" s="174"/>
      <c r="D14" s="174"/>
      <c r="E14" s="174"/>
      <c r="F14" s="154"/>
      <c r="G14" s="3"/>
    </row>
    <row r="15" spans="1:10" ht="15.75">
      <c r="A15" s="76"/>
      <c r="B15" s="142" t="s">
        <v>28</v>
      </c>
      <c r="C15" s="143" t="s">
        <v>6</v>
      </c>
      <c r="D15" s="143" t="s">
        <v>7</v>
      </c>
      <c r="E15" s="143" t="s">
        <v>30</v>
      </c>
      <c r="F15" s="144"/>
      <c r="G15" s="3"/>
      <c r="H15" s="130"/>
      <c r="I15" s="130"/>
      <c r="J15" s="130"/>
    </row>
    <row r="16" spans="1:10" ht="15">
      <c r="A16" s="76"/>
      <c r="B16" s="145" t="s">
        <v>42</v>
      </c>
      <c r="C16" s="146">
        <f>ROUND(('Enrol Details'!G11+'Enrol Details'!G38)/'Enrol Details'!J11*100,0)</f>
        <v>34</v>
      </c>
      <c r="D16" s="146">
        <f>ROUND(('Enrol Details'!H11+'Enrol Details'!H38)/'Enrol Details'!K11*100,0)</f>
        <v>32</v>
      </c>
      <c r="E16" s="146">
        <f>ROUND(('Enrol Details'!I11+'Enrol Details'!I38)/'Enrol Details'!L11*100,0)</f>
        <v>33</v>
      </c>
      <c r="F16" s="144"/>
      <c r="G16" s="3"/>
      <c r="H16" s="22"/>
      <c r="I16" s="22"/>
      <c r="J16" s="21"/>
    </row>
    <row r="17" spans="1:10" ht="15">
      <c r="A17" s="76"/>
      <c r="B17" s="147" t="s">
        <v>43</v>
      </c>
      <c r="C17" s="148">
        <f>ROUND(('Enrol Details'!G12+'Enrol Details'!G39)/'Enrol Details'!J12*100,0)</f>
        <v>41</v>
      </c>
      <c r="D17" s="148">
        <f>ROUND(('Enrol Details'!H12+'Enrol Details'!H39)/'Enrol Details'!K12*100,0)</f>
        <v>38</v>
      </c>
      <c r="E17" s="148">
        <f>ROUND(('Enrol Details'!I12+'Enrol Details'!I39)/'Enrol Details'!L12*100,0)</f>
        <v>40</v>
      </c>
      <c r="F17" s="144"/>
      <c r="G17" s="3"/>
      <c r="H17" s="22"/>
      <c r="I17" s="22"/>
      <c r="J17" s="106"/>
    </row>
    <row r="18" spans="1:10" ht="15">
      <c r="A18" s="76"/>
      <c r="B18" s="145" t="s">
        <v>44</v>
      </c>
      <c r="C18" s="149">
        <f>ROUND(('Enrol Details'!G13+'Enrol Details'!G40)/'Enrol Details'!J13*100,0)</f>
        <v>36</v>
      </c>
      <c r="D18" s="149">
        <f>ROUND(('Enrol Details'!H13+'Enrol Details'!H40)/'Enrol Details'!K13*100,0)</f>
        <v>30</v>
      </c>
      <c r="E18" s="149">
        <f>ROUND(('Enrol Details'!I13+'Enrol Details'!I40)/'Enrol Details'!L13*100,0)</f>
        <v>33</v>
      </c>
      <c r="F18" s="144"/>
      <c r="G18" s="3"/>
      <c r="H18" s="22"/>
      <c r="I18" s="22"/>
      <c r="J18" s="106"/>
    </row>
    <row r="19" spans="1:10" ht="15">
      <c r="A19" s="76"/>
      <c r="B19" s="147" t="s">
        <v>45</v>
      </c>
      <c r="C19" s="148">
        <f>ROUND(('Enrol Details'!G14+'Enrol Details'!G41)/'Enrol Details'!J14*100,0)</f>
        <v>45</v>
      </c>
      <c r="D19" s="148">
        <f>ROUND(('Enrol Details'!H14+'Enrol Details'!H41)/'Enrol Details'!K14*100,0)</f>
        <v>37</v>
      </c>
      <c r="E19" s="148">
        <f>ROUND(('Enrol Details'!I14+'Enrol Details'!I41)/'Enrol Details'!L14*100,0)</f>
        <v>41</v>
      </c>
      <c r="F19" s="144"/>
      <c r="G19" s="3"/>
      <c r="H19" s="22"/>
      <c r="I19" s="22"/>
      <c r="J19" s="106"/>
    </row>
    <row r="20" spans="1:9" ht="15">
      <c r="A20" s="76"/>
      <c r="B20" s="145" t="s">
        <v>46</v>
      </c>
      <c r="C20" s="149">
        <f>ROUND(('Enrol Details'!G15+'Enrol Details'!G42)/'Enrol Details'!J15*100,0)</f>
        <v>34</v>
      </c>
      <c r="D20" s="149">
        <f>ROUND(('Enrol Details'!H15+'Enrol Details'!H42)/'Enrol Details'!K15*100,0)</f>
        <v>27</v>
      </c>
      <c r="E20" s="149">
        <f>ROUND(('Enrol Details'!I15+'Enrol Details'!I42)/'Enrol Details'!L15*100,0)</f>
        <v>31</v>
      </c>
      <c r="F20" s="144"/>
      <c r="G20" s="3"/>
      <c r="H20" s="22"/>
      <c r="I20" s="22"/>
    </row>
    <row r="21" spans="1:9" ht="15">
      <c r="A21" s="76"/>
      <c r="B21" s="147" t="s">
        <v>47</v>
      </c>
      <c r="C21" s="148">
        <f>ROUND(('Enrol Details'!G16+'Enrol Details'!G43)/'Enrol Details'!J16*100,0)</f>
        <v>14</v>
      </c>
      <c r="D21" s="148">
        <f>ROUND(('Enrol Details'!H16+'Enrol Details'!H43)/'Enrol Details'!K16*100,0)</f>
        <v>11</v>
      </c>
      <c r="E21" s="148">
        <f>ROUND(('Enrol Details'!I16+'Enrol Details'!I43)/'Enrol Details'!L16*100,0)</f>
        <v>13</v>
      </c>
      <c r="F21" s="144"/>
      <c r="G21" s="3"/>
      <c r="H21" s="22"/>
      <c r="I21" s="22"/>
    </row>
    <row r="22" spans="1:9" ht="15">
      <c r="A22" s="76"/>
      <c r="B22" s="145" t="s">
        <v>52</v>
      </c>
      <c r="C22" s="150">
        <f>ROUND(('Enrol Details'!G17+'Enrol Details'!G44)/Population!C6*100,0)</f>
        <v>33</v>
      </c>
      <c r="D22" s="150">
        <f>ROUND(('Enrol Details'!H17+'Enrol Details'!H44)/Population!D6*100,0)</f>
        <v>28</v>
      </c>
      <c r="E22" s="150">
        <f>ROUND(('Enrol Details'!I17+'Enrol Details'!I44)/Population!E6*100,0)</f>
        <v>31</v>
      </c>
      <c r="F22" s="144"/>
      <c r="G22" s="3"/>
      <c r="H22" s="22"/>
      <c r="I22" s="22"/>
    </row>
    <row r="23" spans="1:7" ht="3.75" customHeight="1">
      <c r="A23" s="68"/>
      <c r="B23" s="151"/>
      <c r="C23" s="152"/>
      <c r="D23" s="152"/>
      <c r="E23" s="152"/>
      <c r="F23" s="153"/>
      <c r="G23" s="3"/>
    </row>
    <row r="24" spans="1:7" ht="15">
      <c r="A24" s="3"/>
      <c r="B24" s="27"/>
      <c r="C24" s="27"/>
      <c r="D24" s="27"/>
      <c r="E24" s="27"/>
      <c r="F24" s="27"/>
      <c r="G24" s="3"/>
    </row>
    <row r="25" spans="1:7" ht="16.5" customHeight="1">
      <c r="A25" s="121"/>
      <c r="B25" s="174" t="s">
        <v>98</v>
      </c>
      <c r="C25" s="174"/>
      <c r="D25" s="174"/>
      <c r="E25" s="174"/>
      <c r="F25" s="154"/>
      <c r="G25" s="173"/>
    </row>
    <row r="26" spans="1:7" ht="15.75">
      <c r="A26" s="76"/>
      <c r="B26" s="142" t="s">
        <v>28</v>
      </c>
      <c r="C26" s="143" t="s">
        <v>6</v>
      </c>
      <c r="D26" s="143" t="s">
        <v>7</v>
      </c>
      <c r="E26" s="143" t="s">
        <v>30</v>
      </c>
      <c r="F26" s="144"/>
      <c r="G26" s="173"/>
    </row>
    <row r="27" spans="1:7" ht="15">
      <c r="A27" s="76"/>
      <c r="B27" s="145" t="s">
        <v>42</v>
      </c>
      <c r="C27" s="149">
        <f>ROUND(('Enrol Details'!G2+'Enrol Details'!G29+'Enrol Details'!G11+'Enrol Details'!G38)/('Enrol Details'!J2+'Enrol Details'!J11)*100,0)</f>
        <v>53</v>
      </c>
      <c r="D27" s="149">
        <f>ROUND(('Enrol Details'!H2+'Enrol Details'!H29+'Enrol Details'!H11+'Enrol Details'!H38)/('Enrol Details'!K2+'Enrol Details'!K11)*100,0)</f>
        <v>47</v>
      </c>
      <c r="E27" s="149">
        <f>ROUND(('Enrol Details'!I2+'Enrol Details'!I29+'Enrol Details'!I11+'Enrol Details'!I38)/('Enrol Details'!L2+'Enrol Details'!L11)*100,0)</f>
        <v>50</v>
      </c>
      <c r="F27" s="144"/>
      <c r="G27" s="173"/>
    </row>
    <row r="28" spans="1:7" ht="15">
      <c r="A28" s="76"/>
      <c r="B28" s="147" t="s">
        <v>43</v>
      </c>
      <c r="C28" s="148">
        <f>ROUND(('Enrol Details'!G3+'Enrol Details'!G30+'Enrol Details'!G12+'Enrol Details'!G39)/('Enrol Details'!J3+'Enrol Details'!J12)*100,0)</f>
        <v>69</v>
      </c>
      <c r="D28" s="148">
        <f>ROUND(('Enrol Details'!H3+'Enrol Details'!H30+'Enrol Details'!H12+'Enrol Details'!H39)/('Enrol Details'!K3+'Enrol Details'!K12)*100,0)</f>
        <v>65</v>
      </c>
      <c r="E28" s="148">
        <f>ROUND(('Enrol Details'!I3+'Enrol Details'!I30+'Enrol Details'!I12+'Enrol Details'!I39)/('Enrol Details'!L3+'Enrol Details'!L12)*100,0)</f>
        <v>67</v>
      </c>
      <c r="F28" s="144"/>
      <c r="G28" s="173"/>
    </row>
    <row r="29" spans="1:7" ht="15">
      <c r="A29" s="76"/>
      <c r="B29" s="145" t="s">
        <v>44</v>
      </c>
      <c r="C29" s="149">
        <f>ROUND(('Enrol Details'!G4+'Enrol Details'!G31+'Enrol Details'!G13+'Enrol Details'!G40)/('Enrol Details'!J4+'Enrol Details'!J13)*100,0)</f>
        <v>51</v>
      </c>
      <c r="D29" s="149">
        <f>ROUND(('Enrol Details'!H4+'Enrol Details'!H31+'Enrol Details'!H13+'Enrol Details'!H40)/('Enrol Details'!K4+'Enrol Details'!K13)*100,0)</f>
        <v>47</v>
      </c>
      <c r="E29" s="149">
        <f>ROUND(('Enrol Details'!I4+'Enrol Details'!I31+'Enrol Details'!I13+'Enrol Details'!I40)/('Enrol Details'!L4+'Enrol Details'!L13)*100,0)</f>
        <v>49</v>
      </c>
      <c r="F29" s="144"/>
      <c r="G29" s="173"/>
    </row>
    <row r="30" spans="1:7" ht="15">
      <c r="A30" s="76"/>
      <c r="B30" s="147" t="s">
        <v>45</v>
      </c>
      <c r="C30" s="148">
        <f>ROUND(('Enrol Details'!G5+'Enrol Details'!G32+'Enrol Details'!G14+'Enrol Details'!G41)/('Enrol Details'!J5+'Enrol Details'!J14)*100,0)</f>
        <v>61</v>
      </c>
      <c r="D30" s="148">
        <f>ROUND(('Enrol Details'!H5+'Enrol Details'!H32+'Enrol Details'!H14+'Enrol Details'!H41)/('Enrol Details'!K5+'Enrol Details'!K14)*100,0)</f>
        <v>63</v>
      </c>
      <c r="E30" s="148">
        <f>ROUND(('Enrol Details'!I5+'Enrol Details'!I32+'Enrol Details'!I14+'Enrol Details'!I41)/('Enrol Details'!L5+'Enrol Details'!L14)*100,0)</f>
        <v>62</v>
      </c>
      <c r="F30" s="144"/>
      <c r="G30" s="173"/>
    </row>
    <row r="31" spans="1:7" ht="15">
      <c r="A31" s="76"/>
      <c r="B31" s="145" t="s">
        <v>46</v>
      </c>
      <c r="C31" s="149">
        <f>ROUND(('Enrol Details'!G6+'Enrol Details'!G33+'Enrol Details'!G15+'Enrol Details'!G42)/('Enrol Details'!J6+'Enrol Details'!J15)*100,0)</f>
        <v>50</v>
      </c>
      <c r="D31" s="149">
        <f>ROUND(('Enrol Details'!H6+'Enrol Details'!H33+'Enrol Details'!H15+'Enrol Details'!H42)/('Enrol Details'!K6+'Enrol Details'!K15)*100,0)</f>
        <v>54</v>
      </c>
      <c r="E31" s="149">
        <f>ROUND(('Enrol Details'!I6+'Enrol Details'!I33+'Enrol Details'!I15+'Enrol Details'!I42)/('Enrol Details'!L6+'Enrol Details'!L15)*100,0)</f>
        <v>52</v>
      </c>
      <c r="F31" s="144"/>
      <c r="G31" s="173"/>
    </row>
    <row r="32" spans="1:7" ht="15">
      <c r="A32" s="76"/>
      <c r="B32" s="147" t="s">
        <v>47</v>
      </c>
      <c r="C32" s="148">
        <f>ROUND(('Enrol Details'!G7+'Enrol Details'!G34+'Enrol Details'!G16+'Enrol Details'!G43)/('Enrol Details'!J7+'Enrol Details'!J16)*100,0)</f>
        <v>37</v>
      </c>
      <c r="D32" s="148">
        <f>ROUND(('Enrol Details'!H7+'Enrol Details'!H34+'Enrol Details'!H16+'Enrol Details'!H43)/('Enrol Details'!K7+'Enrol Details'!K16)*100,0)</f>
        <v>37</v>
      </c>
      <c r="E32" s="148">
        <f>ROUND(('Enrol Details'!I7+'Enrol Details'!I34+'Enrol Details'!I16+'Enrol Details'!I43)/('Enrol Details'!L7+'Enrol Details'!L16)*100,0)</f>
        <v>37</v>
      </c>
      <c r="F32" s="144"/>
      <c r="G32" s="173"/>
    </row>
    <row r="33" spans="1:7" ht="15">
      <c r="A33" s="76"/>
      <c r="B33" s="145" t="s">
        <v>52</v>
      </c>
      <c r="C33" s="150">
        <f>ROUND(('Enrol Details'!G8+'Enrol Details'!G35+'Enrol Details'!G17+'Enrol Details'!G44)/(Population!C5+Population!C6)*100,0)</f>
        <v>52</v>
      </c>
      <c r="D33" s="150">
        <f>ROUND(('Enrol Details'!H8+'Enrol Details'!H35+'Enrol Details'!H17+'Enrol Details'!H44)/(Population!D5+Population!D6)*100,0)</f>
        <v>51</v>
      </c>
      <c r="E33" s="150">
        <f>ROUND(('Enrol Details'!I8+'Enrol Details'!I35+'Enrol Details'!I17+'Enrol Details'!I44)/(Population!E5+Population!E6)*100,0)</f>
        <v>51</v>
      </c>
      <c r="F33" s="144"/>
      <c r="G33" s="173"/>
    </row>
    <row r="34" spans="1:7" ht="3.75" customHeight="1">
      <c r="A34" s="68"/>
      <c r="B34" s="151"/>
      <c r="C34" s="152"/>
      <c r="D34" s="152"/>
      <c r="E34" s="152"/>
      <c r="F34" s="153"/>
      <c r="G34" s="173"/>
    </row>
    <row r="35" spans="1:13" ht="15">
      <c r="A35" s="3"/>
      <c r="B35" s="149"/>
      <c r="C35" s="149"/>
      <c r="D35" s="149"/>
      <c r="E35" s="149"/>
      <c r="F35" s="27"/>
      <c r="G35" s="3"/>
      <c r="H35" s="46"/>
      <c r="I35" s="46"/>
      <c r="J35" s="51"/>
      <c r="K35" s="18"/>
      <c r="L35" s="18"/>
      <c r="M35" s="18"/>
    </row>
    <row r="36" spans="1:7" ht="18" customHeight="1">
      <c r="A36" s="121"/>
      <c r="B36" s="174" t="s">
        <v>101</v>
      </c>
      <c r="C36" s="174"/>
      <c r="D36" s="174"/>
      <c r="E36" s="174"/>
      <c r="F36" s="154"/>
      <c r="G36" s="3"/>
    </row>
    <row r="37" spans="1:7" ht="15.75">
      <c r="A37" s="76"/>
      <c r="B37" s="142" t="s">
        <v>28</v>
      </c>
      <c r="C37" s="143" t="s">
        <v>6</v>
      </c>
      <c r="D37" s="143" t="s">
        <v>7</v>
      </c>
      <c r="E37" s="143" t="s">
        <v>30</v>
      </c>
      <c r="F37" s="144"/>
      <c r="G37" s="3"/>
    </row>
    <row r="38" spans="1:7" ht="15">
      <c r="A38" s="76"/>
      <c r="B38" s="145" t="s">
        <v>42</v>
      </c>
      <c r="C38" s="146">
        <f>ROUND('Enrol Details'!G20/'Enrol Details'!J20*100,0)</f>
        <v>19</v>
      </c>
      <c r="D38" s="146">
        <f>ROUND('Enrol Details'!H20/'Enrol Details'!K20*100,0)</f>
        <v>15</v>
      </c>
      <c r="E38" s="146">
        <f>ROUND('Enrol Details'!I20/'Enrol Details'!L20*100,0)</f>
        <v>17</v>
      </c>
      <c r="F38" s="144"/>
      <c r="G38" s="3"/>
    </row>
    <row r="39" spans="1:7" ht="15">
      <c r="A39" s="76"/>
      <c r="B39" s="147" t="s">
        <v>43</v>
      </c>
      <c r="C39" s="148">
        <f>ROUND('Enrol Details'!G21/'Enrol Details'!J21*100,0)</f>
        <v>6</v>
      </c>
      <c r="D39" s="148">
        <f>ROUND('Enrol Details'!H21/'Enrol Details'!K21*100,0)</f>
        <v>6</v>
      </c>
      <c r="E39" s="148">
        <f>ROUND('Enrol Details'!I21/'Enrol Details'!L21*100,0)</f>
        <v>6</v>
      </c>
      <c r="F39" s="144"/>
      <c r="G39" s="3"/>
    </row>
    <row r="40" spans="1:7" ht="15">
      <c r="A40" s="76"/>
      <c r="B40" s="145" t="s">
        <v>44</v>
      </c>
      <c r="C40" s="149">
        <f>ROUND('Enrol Details'!G22/'Enrol Details'!J22*100,0)</f>
        <v>11</v>
      </c>
      <c r="D40" s="149">
        <f>ROUND('Enrol Details'!H22/'Enrol Details'!K22*100,0)</f>
        <v>4</v>
      </c>
      <c r="E40" s="149">
        <f>ROUND('Enrol Details'!I22/'Enrol Details'!L22*100,0)</f>
        <v>8</v>
      </c>
      <c r="F40" s="144"/>
      <c r="G40" s="3"/>
    </row>
    <row r="41" spans="1:7" ht="15">
      <c r="A41" s="76"/>
      <c r="B41" s="147" t="s">
        <v>45</v>
      </c>
      <c r="C41" s="148">
        <f>ROUND('Enrol Details'!G23/'Enrol Details'!J23*100,0)</f>
        <v>10</v>
      </c>
      <c r="D41" s="148">
        <f>ROUND('Enrol Details'!H23/'Enrol Details'!K23*100,0)</f>
        <v>6</v>
      </c>
      <c r="E41" s="148">
        <f>ROUND('Enrol Details'!I23/'Enrol Details'!L23*100,0)</f>
        <v>8</v>
      </c>
      <c r="F41" s="144"/>
      <c r="G41" s="3"/>
    </row>
    <row r="42" spans="1:7" ht="15">
      <c r="A42" s="76"/>
      <c r="B42" s="145" t="s">
        <v>46</v>
      </c>
      <c r="C42" s="149">
        <f>ROUND('Enrol Details'!G24/'Enrol Details'!J24*100,0)</f>
        <v>8</v>
      </c>
      <c r="D42" s="149">
        <f>ROUND('Enrol Details'!H24/'Enrol Details'!K24*100,0)</f>
        <v>4</v>
      </c>
      <c r="E42" s="149">
        <f>ROUND('Enrol Details'!I24/'Enrol Details'!L24*100,0)</f>
        <v>6</v>
      </c>
      <c r="F42" s="144"/>
      <c r="G42" s="3"/>
    </row>
    <row r="43" spans="1:7" ht="15">
      <c r="A43" s="76"/>
      <c r="B43" s="147" t="s">
        <v>47</v>
      </c>
      <c r="C43" s="148">
        <f>ROUND('Enrol Details'!G25/'Enrol Details'!J25*100,0)</f>
        <v>5</v>
      </c>
      <c r="D43" s="148">
        <f>ROUND('Enrol Details'!H25/'Enrol Details'!K25*100,0)</f>
        <v>4</v>
      </c>
      <c r="E43" s="148">
        <f>ROUND('Enrol Details'!I25/'Enrol Details'!L25*100,0)</f>
        <v>4</v>
      </c>
      <c r="F43" s="144"/>
      <c r="G43" s="3"/>
    </row>
    <row r="44" spans="1:7" ht="15">
      <c r="A44" s="76"/>
      <c r="B44" s="145" t="s">
        <v>52</v>
      </c>
      <c r="C44" s="150">
        <f>ROUND('Enrol Details'!G26/Population!C7*100,0)</f>
        <v>14</v>
      </c>
      <c r="D44" s="150">
        <f>ROUND('Enrol Details'!H26/Population!D7*100,0)</f>
        <v>10</v>
      </c>
      <c r="E44" s="150">
        <f>ROUND('Enrol Details'!I26/Population!E7*100,0)</f>
        <v>12</v>
      </c>
      <c r="F44" s="144"/>
      <c r="G44" s="3"/>
    </row>
    <row r="45" spans="1:7" ht="3.75" customHeight="1">
      <c r="A45" s="68"/>
      <c r="B45" s="151"/>
      <c r="C45" s="152"/>
      <c r="D45" s="152"/>
      <c r="E45" s="152"/>
      <c r="F45" s="153"/>
      <c r="G45" s="3"/>
    </row>
    <row r="46" spans="1:7" ht="15">
      <c r="A46" s="3"/>
      <c r="B46" s="149"/>
      <c r="C46" s="149"/>
      <c r="D46" s="149"/>
      <c r="E46" s="149"/>
      <c r="F46" s="27"/>
      <c r="G46" s="3"/>
    </row>
    <row r="47" spans="1:7" ht="15">
      <c r="A47" s="3"/>
      <c r="B47" s="27" t="s">
        <v>49</v>
      </c>
      <c r="C47" s="27"/>
      <c r="D47" s="27"/>
      <c r="E47" s="27"/>
      <c r="F47" s="27"/>
      <c r="G47" s="3"/>
    </row>
    <row r="48" spans="2:6" ht="15">
      <c r="B48" s="13" t="s">
        <v>53</v>
      </c>
      <c r="C48" s="13"/>
      <c r="D48" s="13"/>
      <c r="E48" s="13"/>
      <c r="F48" s="13"/>
    </row>
  </sheetData>
  <mergeCells count="5">
    <mergeCell ref="G25:G34"/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0.85546875" style="26" customWidth="1"/>
    <col min="3" max="3" width="10.7109375" style="26" customWidth="1"/>
    <col min="4" max="4" width="10.28125" style="26" customWidth="1"/>
    <col min="5" max="5" width="11.140625" style="26" customWidth="1"/>
    <col min="6" max="6" width="2.57421875" style="26" customWidth="1"/>
    <col min="7" max="15" width="7.8515625" style="26" customWidth="1"/>
    <col min="16" max="16384" width="9.140625" style="26" customWidth="1"/>
  </cols>
  <sheetData>
    <row r="1" ht="20.25">
      <c r="A1" s="105" t="s">
        <v>40</v>
      </c>
    </row>
    <row r="3" spans="1:5" ht="12.75">
      <c r="A3" s="21"/>
      <c r="C3" s="175" t="s">
        <v>12</v>
      </c>
      <c r="D3" s="175"/>
      <c r="E3" s="175"/>
    </row>
    <row r="4" spans="1:5" ht="12.75">
      <c r="A4" s="93" t="s">
        <v>8</v>
      </c>
      <c r="B4" s="94"/>
      <c r="C4" s="94" t="s">
        <v>1</v>
      </c>
      <c r="D4" s="94" t="s">
        <v>2</v>
      </c>
      <c r="E4" s="95" t="s">
        <v>0</v>
      </c>
    </row>
    <row r="5" spans="1:5" ht="12.75">
      <c r="A5" s="96" t="s">
        <v>56</v>
      </c>
      <c r="C5" s="90">
        <v>115872</v>
      </c>
      <c r="D5" s="90">
        <v>113691</v>
      </c>
      <c r="E5" s="99">
        <v>229563</v>
      </c>
    </row>
    <row r="6" spans="1:16" ht="12.75">
      <c r="A6" s="96" t="s">
        <v>9</v>
      </c>
      <c r="B6" s="22"/>
      <c r="C6" s="100">
        <v>49860</v>
      </c>
      <c r="D6" s="100">
        <v>52616</v>
      </c>
      <c r="E6" s="101">
        <v>102476</v>
      </c>
      <c r="F6" s="87"/>
      <c r="G6" s="87"/>
      <c r="H6" s="87"/>
      <c r="I6" s="22"/>
      <c r="J6" s="22"/>
      <c r="K6" s="22"/>
      <c r="L6" s="22"/>
      <c r="M6" s="22"/>
      <c r="N6" s="22"/>
      <c r="O6" s="22"/>
      <c r="P6" s="22"/>
    </row>
    <row r="7" spans="1:15" ht="12.75">
      <c r="A7" s="97" t="s">
        <v>10</v>
      </c>
      <c r="B7" s="98"/>
      <c r="C7" s="102">
        <v>38502.5</v>
      </c>
      <c r="D7" s="102">
        <v>40369.5</v>
      </c>
      <c r="E7" s="103">
        <v>78872</v>
      </c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8" ht="12.75">
      <c r="A8" s="89"/>
      <c r="B8" s="36"/>
      <c r="C8" s="86"/>
      <c r="D8" s="86"/>
      <c r="E8" s="86"/>
      <c r="F8" s="86"/>
      <c r="G8" s="86"/>
      <c r="H8" s="86"/>
    </row>
    <row r="9" spans="1:8" ht="12.75">
      <c r="A9" s="92" t="s">
        <v>41</v>
      </c>
      <c r="B9" s="90"/>
      <c r="C9" s="86"/>
      <c r="D9" s="86"/>
      <c r="E9" s="86"/>
      <c r="F9" s="86"/>
      <c r="G9" s="86"/>
      <c r="H9" s="86"/>
    </row>
    <row r="10" spans="1:3" ht="12.75">
      <c r="A10" s="89"/>
      <c r="B10" s="90"/>
      <c r="C10" s="86"/>
    </row>
    <row r="11" spans="1:3" ht="12.75">
      <c r="A11" s="89"/>
      <c r="B11" s="36"/>
      <c r="C11" s="86"/>
    </row>
    <row r="12" spans="1:3" ht="12.75">
      <c r="A12" s="86"/>
      <c r="C12" s="86"/>
    </row>
    <row r="13" spans="1:3" ht="12.75">
      <c r="A13" s="86"/>
      <c r="C13" s="86"/>
    </row>
    <row r="14" spans="1:3" ht="12.75">
      <c r="A14" s="86"/>
      <c r="C14" s="86"/>
    </row>
    <row r="15" spans="1:3" ht="12.75">
      <c r="A15" s="86"/>
      <c r="C15" s="86"/>
    </row>
    <row r="16" spans="1:3" ht="12.75">
      <c r="A16" s="86"/>
      <c r="C16" s="86"/>
    </row>
    <row r="17" spans="1:10" ht="12.75">
      <c r="A17" s="86"/>
      <c r="C17" s="86"/>
      <c r="F17" s="91"/>
      <c r="G17" s="91"/>
      <c r="H17" s="91"/>
      <c r="I17" s="91"/>
      <c r="J17" s="91"/>
    </row>
    <row r="18" spans="1:3" ht="12.75">
      <c r="A18" s="86"/>
      <c r="C18" s="86"/>
    </row>
    <row r="19" spans="1:3" ht="12.75">
      <c r="A19" s="86"/>
      <c r="C19" s="86"/>
    </row>
    <row r="20" spans="1:3" ht="12.75">
      <c r="A20" s="86"/>
      <c r="C20" s="86"/>
    </row>
    <row r="21" ht="12.75">
      <c r="C21" s="86"/>
    </row>
    <row r="22" ht="12.75">
      <c r="C22" s="86"/>
    </row>
    <row r="23" ht="12.75">
      <c r="C23" s="86"/>
    </row>
    <row r="24" ht="12.75">
      <c r="C24" s="86"/>
    </row>
    <row r="25" ht="12.75">
      <c r="C25" s="86"/>
    </row>
    <row r="26" ht="12.75">
      <c r="C26" s="86"/>
    </row>
    <row r="27" ht="12.75">
      <c r="C27" s="86"/>
    </row>
    <row r="28" ht="12.75">
      <c r="C28" s="86"/>
    </row>
    <row r="29" ht="12.75">
      <c r="C29" s="86"/>
    </row>
    <row r="30" ht="12.75">
      <c r="C30" s="86"/>
    </row>
    <row r="31" ht="12.75">
      <c r="C31" s="86"/>
    </row>
    <row r="32" ht="12.75">
      <c r="C32" s="86"/>
    </row>
    <row r="33" ht="12.75">
      <c r="C33" s="86"/>
    </row>
    <row r="34" ht="12.75">
      <c r="C34" s="86"/>
    </row>
  </sheetData>
  <mergeCells count="1">
    <mergeCell ref="C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155" t="s">
        <v>57</v>
      </c>
      <c r="B1" s="155" t="s">
        <v>3</v>
      </c>
      <c r="C1" s="155" t="s">
        <v>58</v>
      </c>
      <c r="D1" s="155" t="s">
        <v>86</v>
      </c>
      <c r="E1" s="155" t="s">
        <v>87</v>
      </c>
      <c r="F1" s="155" t="s">
        <v>88</v>
      </c>
      <c r="G1" s="155" t="s">
        <v>59</v>
      </c>
      <c r="H1" s="155" t="s">
        <v>60</v>
      </c>
      <c r="I1" s="155" t="s">
        <v>61</v>
      </c>
      <c r="J1" s="155" t="s">
        <v>62</v>
      </c>
      <c r="K1" s="155" t="s">
        <v>63</v>
      </c>
      <c r="L1" s="155" t="s">
        <v>64</v>
      </c>
    </row>
    <row r="2" spans="1:12" ht="25.5">
      <c r="A2" s="156">
        <v>1</v>
      </c>
      <c r="B2" s="157" t="s">
        <v>65</v>
      </c>
      <c r="C2" s="157" t="s">
        <v>66</v>
      </c>
      <c r="D2" s="156">
        <v>22286</v>
      </c>
      <c r="E2" s="156">
        <v>22383</v>
      </c>
      <c r="F2" s="156">
        <v>44669</v>
      </c>
      <c r="G2" s="156">
        <v>19037</v>
      </c>
      <c r="H2" s="156">
        <v>19204</v>
      </c>
      <c r="I2" s="156">
        <v>38241</v>
      </c>
      <c r="J2" s="156">
        <v>30648</v>
      </c>
      <c r="K2" s="156">
        <v>35350</v>
      </c>
      <c r="L2" s="156">
        <v>66025</v>
      </c>
    </row>
    <row r="3" spans="1:12" ht="12.75">
      <c r="A3" s="156">
        <v>2</v>
      </c>
      <c r="B3" s="157" t="s">
        <v>67</v>
      </c>
      <c r="C3" s="157" t="s">
        <v>66</v>
      </c>
      <c r="D3" s="156">
        <v>22200</v>
      </c>
      <c r="E3" s="156">
        <v>21190</v>
      </c>
      <c r="F3" s="156">
        <v>43390</v>
      </c>
      <c r="G3" s="156">
        <v>18242</v>
      </c>
      <c r="H3" s="156">
        <v>17469</v>
      </c>
      <c r="I3" s="156">
        <v>35711</v>
      </c>
      <c r="J3" s="156">
        <v>27134</v>
      </c>
      <c r="K3" s="156">
        <v>27494</v>
      </c>
      <c r="L3" s="156">
        <v>54624</v>
      </c>
    </row>
    <row r="4" spans="1:12" ht="12.75">
      <c r="A4" s="156">
        <v>3</v>
      </c>
      <c r="B4" s="157" t="s">
        <v>68</v>
      </c>
      <c r="C4" s="157" t="s">
        <v>66</v>
      </c>
      <c r="D4" s="156">
        <v>9510</v>
      </c>
      <c r="E4" s="156">
        <v>9028</v>
      </c>
      <c r="F4" s="156">
        <v>18538</v>
      </c>
      <c r="G4" s="156">
        <v>7498</v>
      </c>
      <c r="H4" s="156">
        <v>7194</v>
      </c>
      <c r="I4" s="156">
        <v>14692</v>
      </c>
      <c r="J4" s="156">
        <v>16173</v>
      </c>
      <c r="K4" s="156">
        <v>16270</v>
      </c>
      <c r="L4" s="156">
        <v>32441</v>
      </c>
    </row>
    <row r="5" spans="1:12" ht="12.75">
      <c r="A5" s="156">
        <v>4</v>
      </c>
      <c r="B5" s="157" t="s">
        <v>69</v>
      </c>
      <c r="C5" s="157" t="s">
        <v>66</v>
      </c>
      <c r="D5" s="156">
        <v>4632</v>
      </c>
      <c r="E5" s="156">
        <v>4642</v>
      </c>
      <c r="F5" s="156">
        <v>9274</v>
      </c>
      <c r="G5" s="156">
        <v>3591</v>
      </c>
      <c r="H5" s="156">
        <v>3672</v>
      </c>
      <c r="I5" s="156">
        <v>7263</v>
      </c>
      <c r="J5" s="156">
        <v>6081</v>
      </c>
      <c r="K5" s="156">
        <v>5685</v>
      </c>
      <c r="L5" s="156">
        <v>11762</v>
      </c>
    </row>
    <row r="6" spans="1:12" ht="12.75">
      <c r="A6" s="156">
        <v>5</v>
      </c>
      <c r="B6" s="157" t="s">
        <v>70</v>
      </c>
      <c r="C6" s="157" t="s">
        <v>66</v>
      </c>
      <c r="D6" s="156">
        <v>9161</v>
      </c>
      <c r="E6" s="156">
        <v>9868</v>
      </c>
      <c r="F6" s="156">
        <v>19029</v>
      </c>
      <c r="G6" s="156">
        <v>7052</v>
      </c>
      <c r="H6" s="156">
        <v>7920</v>
      </c>
      <c r="I6" s="156">
        <v>14972</v>
      </c>
      <c r="J6" s="156">
        <v>14080</v>
      </c>
      <c r="K6" s="156">
        <v>13632</v>
      </c>
      <c r="L6" s="156">
        <v>27704</v>
      </c>
    </row>
    <row r="7" spans="1:12" ht="12.75">
      <c r="A7" s="156">
        <v>6</v>
      </c>
      <c r="B7" s="157" t="s">
        <v>71</v>
      </c>
      <c r="C7" s="157" t="s">
        <v>66</v>
      </c>
      <c r="D7" s="156">
        <v>8736</v>
      </c>
      <c r="E7" s="156">
        <v>8339</v>
      </c>
      <c r="F7" s="156">
        <v>17075</v>
      </c>
      <c r="G7" s="156">
        <v>6704</v>
      </c>
      <c r="H7" s="156">
        <v>6546</v>
      </c>
      <c r="I7" s="156">
        <v>13250</v>
      </c>
      <c r="J7" s="156">
        <v>16177</v>
      </c>
      <c r="K7" s="156">
        <v>15363</v>
      </c>
      <c r="L7" s="156">
        <v>31530</v>
      </c>
    </row>
    <row r="8" spans="3:12" ht="12.75">
      <c r="C8" s="136" t="s">
        <v>85</v>
      </c>
      <c r="D8" s="5">
        <f aca="true" t="shared" si="0" ref="D8:L8">SUM(D2:D7)</f>
        <v>76525</v>
      </c>
      <c r="E8" s="5">
        <f t="shared" si="0"/>
        <v>75450</v>
      </c>
      <c r="F8" s="5">
        <f t="shared" si="0"/>
        <v>151975</v>
      </c>
      <c r="G8" s="5">
        <f t="shared" si="0"/>
        <v>62124</v>
      </c>
      <c r="H8" s="5">
        <f t="shared" si="0"/>
        <v>62005</v>
      </c>
      <c r="I8" s="5">
        <f t="shared" si="0"/>
        <v>124129</v>
      </c>
      <c r="J8" s="5">
        <f t="shared" si="0"/>
        <v>110293</v>
      </c>
      <c r="K8" s="5">
        <f t="shared" si="0"/>
        <v>113794</v>
      </c>
      <c r="L8" s="5">
        <f t="shared" si="0"/>
        <v>224086</v>
      </c>
    </row>
    <row r="10" spans="1:12" ht="12.75">
      <c r="A10" s="155" t="s">
        <v>57</v>
      </c>
      <c r="B10" s="155" t="s">
        <v>3</v>
      </c>
      <c r="C10" s="155" t="s">
        <v>58</v>
      </c>
      <c r="D10" s="155" t="s">
        <v>86</v>
      </c>
      <c r="E10" s="155" t="s">
        <v>87</v>
      </c>
      <c r="F10" s="155" t="s">
        <v>88</v>
      </c>
      <c r="G10" s="155" t="s">
        <v>72</v>
      </c>
      <c r="H10" s="155" t="s">
        <v>73</v>
      </c>
      <c r="I10" s="155" t="s">
        <v>89</v>
      </c>
      <c r="J10" s="155" t="s">
        <v>74</v>
      </c>
      <c r="K10" s="155" t="s">
        <v>75</v>
      </c>
      <c r="L10" s="155" t="s">
        <v>76</v>
      </c>
    </row>
    <row r="11" spans="1:12" ht="25.5">
      <c r="A11" s="156">
        <v>1</v>
      </c>
      <c r="B11" s="157" t="s">
        <v>65</v>
      </c>
      <c r="C11" s="157" t="s">
        <v>77</v>
      </c>
      <c r="D11" s="156">
        <v>8803</v>
      </c>
      <c r="E11" s="156">
        <v>8551</v>
      </c>
      <c r="F11" s="156">
        <v>17354</v>
      </c>
      <c r="G11" s="156">
        <v>5205</v>
      </c>
      <c r="H11" s="156">
        <v>5492</v>
      </c>
      <c r="I11" s="156">
        <v>10697</v>
      </c>
      <c r="J11" s="156">
        <v>15534</v>
      </c>
      <c r="K11" s="156">
        <v>17202</v>
      </c>
      <c r="L11" s="156">
        <v>32768</v>
      </c>
    </row>
    <row r="12" spans="1:12" ht="12.75">
      <c r="A12" s="156">
        <v>2</v>
      </c>
      <c r="B12" s="157" t="s">
        <v>67</v>
      </c>
      <c r="C12" s="157" t="s">
        <v>77</v>
      </c>
      <c r="D12" s="156">
        <v>9136</v>
      </c>
      <c r="E12" s="156">
        <v>7056</v>
      </c>
      <c r="F12" s="156">
        <v>16192</v>
      </c>
      <c r="G12" s="156">
        <v>4421</v>
      </c>
      <c r="H12" s="156">
        <v>3917</v>
      </c>
      <c r="I12" s="156">
        <v>8338</v>
      </c>
      <c r="J12" s="156">
        <v>12162</v>
      </c>
      <c r="K12" s="156">
        <v>11843</v>
      </c>
      <c r="L12" s="156">
        <v>23995</v>
      </c>
    </row>
    <row r="13" spans="1:12" ht="12.75">
      <c r="A13" s="156">
        <v>3</v>
      </c>
      <c r="B13" s="157" t="s">
        <v>68</v>
      </c>
      <c r="C13" s="157" t="s">
        <v>77</v>
      </c>
      <c r="D13" s="156">
        <v>2563</v>
      </c>
      <c r="E13" s="156">
        <v>2007</v>
      </c>
      <c r="F13" s="156">
        <v>4570</v>
      </c>
      <c r="G13" s="156">
        <v>1411</v>
      </c>
      <c r="H13" s="156">
        <v>1186</v>
      </c>
      <c r="I13" s="156">
        <v>2597</v>
      </c>
      <c r="J13" s="156">
        <v>6671</v>
      </c>
      <c r="K13" s="156">
        <v>6742</v>
      </c>
      <c r="L13" s="156">
        <v>13413</v>
      </c>
    </row>
    <row r="14" spans="1:12" ht="12.75">
      <c r="A14" s="156">
        <v>4</v>
      </c>
      <c r="B14" s="157" t="s">
        <v>69</v>
      </c>
      <c r="C14" s="157" t="s">
        <v>77</v>
      </c>
      <c r="D14" s="156">
        <v>1482</v>
      </c>
      <c r="E14" s="156">
        <v>1063</v>
      </c>
      <c r="F14" s="156">
        <v>2545</v>
      </c>
      <c r="G14" s="156">
        <v>774</v>
      </c>
      <c r="H14" s="156">
        <v>584</v>
      </c>
      <c r="I14" s="156">
        <v>1358</v>
      </c>
      <c r="J14" s="156">
        <v>2529</v>
      </c>
      <c r="K14" s="156">
        <v>2250</v>
      </c>
      <c r="L14" s="156">
        <v>4772</v>
      </c>
    </row>
    <row r="15" spans="1:12" ht="12.75">
      <c r="A15" s="156">
        <v>5</v>
      </c>
      <c r="B15" s="157" t="s">
        <v>70</v>
      </c>
      <c r="C15" s="157" t="s">
        <v>77</v>
      </c>
      <c r="D15" s="156">
        <v>2353</v>
      </c>
      <c r="E15" s="156">
        <v>1519</v>
      </c>
      <c r="F15" s="156">
        <v>3872</v>
      </c>
      <c r="G15" s="156">
        <v>1308</v>
      </c>
      <c r="H15" s="156">
        <v>962</v>
      </c>
      <c r="I15" s="156">
        <v>2270</v>
      </c>
      <c r="J15" s="156">
        <v>5326</v>
      </c>
      <c r="K15" s="156">
        <v>5304</v>
      </c>
      <c r="L15" s="156">
        <v>10628</v>
      </c>
    </row>
    <row r="16" spans="1:12" ht="12.75">
      <c r="A16" s="156">
        <v>6</v>
      </c>
      <c r="B16" s="157" t="s">
        <v>71</v>
      </c>
      <c r="C16" s="157" t="s">
        <v>77</v>
      </c>
      <c r="D16" s="156">
        <v>1422</v>
      </c>
      <c r="E16" s="156">
        <v>991</v>
      </c>
      <c r="F16" s="156">
        <v>2413</v>
      </c>
      <c r="G16" s="156">
        <v>643</v>
      </c>
      <c r="H16" s="156">
        <v>509</v>
      </c>
      <c r="I16" s="156">
        <v>1152</v>
      </c>
      <c r="J16" s="156">
        <v>6656</v>
      </c>
      <c r="K16" s="156">
        <v>6101</v>
      </c>
      <c r="L16" s="156">
        <v>12742</v>
      </c>
    </row>
    <row r="17" spans="3:12" ht="12.75">
      <c r="C17" s="136" t="s">
        <v>85</v>
      </c>
      <c r="D17" s="5">
        <f aca="true" t="shared" si="1" ref="D17:I17">SUM(D11:D16)</f>
        <v>25759</v>
      </c>
      <c r="E17" s="5">
        <f t="shared" si="1"/>
        <v>21187</v>
      </c>
      <c r="F17" s="5">
        <f t="shared" si="1"/>
        <v>46946</v>
      </c>
      <c r="G17" s="5">
        <f t="shared" si="1"/>
        <v>13762</v>
      </c>
      <c r="H17" s="5">
        <f t="shared" si="1"/>
        <v>12650</v>
      </c>
      <c r="I17" s="5">
        <f t="shared" si="1"/>
        <v>26412</v>
      </c>
      <c r="J17" s="5">
        <f>SUM(J11:J16)</f>
        <v>48878</v>
      </c>
      <c r="K17" s="5">
        <f>SUM(K11:K16)</f>
        <v>49442</v>
      </c>
      <c r="L17" s="5">
        <f>SUM(L11:L16)</f>
        <v>98318</v>
      </c>
    </row>
    <row r="19" spans="1:12" ht="12.75">
      <c r="A19" s="155" t="s">
        <v>57</v>
      </c>
      <c r="B19" s="155" t="s">
        <v>3</v>
      </c>
      <c r="C19" s="155" t="s">
        <v>58</v>
      </c>
      <c r="D19" s="155" t="s">
        <v>86</v>
      </c>
      <c r="E19" s="155" t="s">
        <v>87</v>
      </c>
      <c r="F19" s="155" t="s">
        <v>88</v>
      </c>
      <c r="G19" s="155" t="s">
        <v>78</v>
      </c>
      <c r="H19" s="155" t="s">
        <v>79</v>
      </c>
      <c r="I19" s="155" t="s">
        <v>80</v>
      </c>
      <c r="J19" s="155" t="s">
        <v>81</v>
      </c>
      <c r="K19" s="155" t="s">
        <v>82</v>
      </c>
      <c r="L19" s="155" t="s">
        <v>83</v>
      </c>
    </row>
    <row r="20" spans="1:12" ht="25.5">
      <c r="A20" s="156">
        <v>1</v>
      </c>
      <c r="B20" s="157" t="s">
        <v>65</v>
      </c>
      <c r="C20" s="157" t="s">
        <v>84</v>
      </c>
      <c r="D20" s="156">
        <v>5990</v>
      </c>
      <c r="E20" s="156">
        <v>3971</v>
      </c>
      <c r="F20" s="156">
        <v>9961</v>
      </c>
      <c r="G20" s="156">
        <v>3283</v>
      </c>
      <c r="H20" s="156">
        <v>2647</v>
      </c>
      <c r="I20" s="156">
        <v>5930</v>
      </c>
      <c r="J20" s="156">
        <v>16859</v>
      </c>
      <c r="K20" s="156">
        <v>17361</v>
      </c>
      <c r="L20" s="156">
        <v>34230</v>
      </c>
    </row>
    <row r="21" spans="1:12" ht="12.75">
      <c r="A21" s="156">
        <v>2</v>
      </c>
      <c r="B21" s="157" t="s">
        <v>67</v>
      </c>
      <c r="C21" s="157" t="s">
        <v>84</v>
      </c>
      <c r="D21" s="156">
        <v>1602</v>
      </c>
      <c r="E21" s="156">
        <v>1081</v>
      </c>
      <c r="F21" s="156">
        <v>2683</v>
      </c>
      <c r="G21" s="156">
        <v>704</v>
      </c>
      <c r="H21" s="156">
        <v>629</v>
      </c>
      <c r="I21" s="156">
        <v>1333</v>
      </c>
      <c r="J21" s="156">
        <v>11953</v>
      </c>
      <c r="K21" s="156">
        <v>11400</v>
      </c>
      <c r="L21" s="156">
        <v>23339</v>
      </c>
    </row>
    <row r="22" spans="1:12" ht="12.75">
      <c r="A22" s="156">
        <v>3</v>
      </c>
      <c r="B22" s="157" t="s">
        <v>68</v>
      </c>
      <c r="C22" s="157" t="s">
        <v>84</v>
      </c>
      <c r="D22" s="156">
        <v>1136</v>
      </c>
      <c r="E22" s="156">
        <v>598</v>
      </c>
      <c r="F22" s="156">
        <v>1734</v>
      </c>
      <c r="G22" s="156">
        <v>675</v>
      </c>
      <c r="H22" s="156">
        <v>257</v>
      </c>
      <c r="I22" s="156">
        <v>932</v>
      </c>
      <c r="J22" s="156">
        <v>6074</v>
      </c>
      <c r="K22" s="156">
        <v>6329</v>
      </c>
      <c r="L22" s="156">
        <v>12408</v>
      </c>
    </row>
    <row r="23" spans="1:12" ht="12.75">
      <c r="A23" s="156">
        <v>4</v>
      </c>
      <c r="B23" s="157" t="s">
        <v>69</v>
      </c>
      <c r="C23" s="157" t="s">
        <v>84</v>
      </c>
      <c r="D23" s="156">
        <v>545</v>
      </c>
      <c r="E23" s="156">
        <v>232</v>
      </c>
      <c r="F23" s="156">
        <v>777</v>
      </c>
      <c r="G23" s="156">
        <v>216</v>
      </c>
      <c r="H23" s="156">
        <v>134</v>
      </c>
      <c r="I23" s="156">
        <v>350</v>
      </c>
      <c r="J23" s="156">
        <v>2205</v>
      </c>
      <c r="K23" s="156">
        <v>2066</v>
      </c>
      <c r="L23" s="156">
        <v>4268</v>
      </c>
    </row>
    <row r="24" spans="1:12" ht="12.75">
      <c r="A24" s="156">
        <v>5</v>
      </c>
      <c r="B24" s="157" t="s">
        <v>70</v>
      </c>
      <c r="C24" s="157" t="s">
        <v>84</v>
      </c>
      <c r="D24" s="156">
        <v>817</v>
      </c>
      <c r="E24" s="156">
        <v>334</v>
      </c>
      <c r="F24" s="156">
        <v>1151</v>
      </c>
      <c r="G24" s="156">
        <v>382</v>
      </c>
      <c r="H24" s="156">
        <v>213</v>
      </c>
      <c r="I24" s="156">
        <v>595</v>
      </c>
      <c r="J24" s="156">
        <v>4714</v>
      </c>
      <c r="K24" s="156">
        <v>5068</v>
      </c>
      <c r="L24" s="156">
        <v>9789</v>
      </c>
    </row>
    <row r="25" spans="1:12" ht="12.75">
      <c r="A25" s="156">
        <v>6</v>
      </c>
      <c r="B25" s="157" t="s">
        <v>71</v>
      </c>
      <c r="C25" s="157" t="s">
        <v>84</v>
      </c>
      <c r="D25" s="156">
        <v>538</v>
      </c>
      <c r="E25" s="156">
        <v>325</v>
      </c>
      <c r="F25" s="156">
        <v>863</v>
      </c>
      <c r="G25" s="156">
        <v>298</v>
      </c>
      <c r="H25" s="156">
        <v>237</v>
      </c>
      <c r="I25" s="156">
        <v>535</v>
      </c>
      <c r="J25" s="156">
        <v>6059</v>
      </c>
      <c r="K25" s="156">
        <v>5874</v>
      </c>
      <c r="L25" s="156">
        <v>11928</v>
      </c>
    </row>
    <row r="26" spans="3:12" ht="12.75">
      <c r="C26" s="136" t="s">
        <v>85</v>
      </c>
      <c r="D26" s="5">
        <f aca="true" t="shared" si="2" ref="D26:I26">SUM(D20:D25)</f>
        <v>10628</v>
      </c>
      <c r="E26" s="5">
        <f t="shared" si="2"/>
        <v>6541</v>
      </c>
      <c r="F26" s="5">
        <f t="shared" si="2"/>
        <v>17169</v>
      </c>
      <c r="G26" s="5">
        <f t="shared" si="2"/>
        <v>5558</v>
      </c>
      <c r="H26" s="5">
        <f t="shared" si="2"/>
        <v>4117</v>
      </c>
      <c r="I26" s="5">
        <f t="shared" si="2"/>
        <v>9675</v>
      </c>
      <c r="J26" s="5">
        <f>SUM(J20:J25)</f>
        <v>47864</v>
      </c>
      <c r="K26" s="5">
        <f>SUM(K20:K25)</f>
        <v>48098</v>
      </c>
      <c r="L26" s="5">
        <f>SUM(L20:L25)</f>
        <v>95962</v>
      </c>
    </row>
    <row r="27" spans="3:9" ht="12.75">
      <c r="C27" s="137"/>
      <c r="D27" s="5"/>
      <c r="E27" s="5"/>
      <c r="F27" s="5"/>
      <c r="G27" s="5"/>
      <c r="H27" s="5"/>
      <c r="I27" s="5"/>
    </row>
    <row r="28" spans="1:12" ht="12.75">
      <c r="A28" s="155" t="s">
        <v>57</v>
      </c>
      <c r="B28" s="155" t="s">
        <v>3</v>
      </c>
      <c r="C28" s="155" t="s">
        <v>58</v>
      </c>
      <c r="D28" s="155" t="s">
        <v>86</v>
      </c>
      <c r="E28" s="155" t="s">
        <v>87</v>
      </c>
      <c r="F28" s="155" t="s">
        <v>88</v>
      </c>
      <c r="G28" s="155" t="s">
        <v>59</v>
      </c>
      <c r="H28" s="155" t="s">
        <v>60</v>
      </c>
      <c r="I28" s="155" t="s">
        <v>61</v>
      </c>
      <c r="J28" s="155" t="s">
        <v>62</v>
      </c>
      <c r="K28" s="155" t="s">
        <v>63</v>
      </c>
      <c r="L28" s="155" t="s">
        <v>64</v>
      </c>
    </row>
    <row r="29" spans="1:12" ht="25.5">
      <c r="A29" s="156">
        <v>1</v>
      </c>
      <c r="B29" s="157" t="s">
        <v>65</v>
      </c>
      <c r="C29" s="157" t="s">
        <v>103</v>
      </c>
      <c r="D29" s="156">
        <v>68</v>
      </c>
      <c r="E29" s="156">
        <v>40</v>
      </c>
      <c r="F29" s="156">
        <v>108</v>
      </c>
      <c r="G29" s="156">
        <v>35</v>
      </c>
      <c r="H29" s="156">
        <v>29</v>
      </c>
      <c r="I29" s="156">
        <v>64</v>
      </c>
      <c r="J29" s="156">
        <v>30648</v>
      </c>
      <c r="K29" s="156">
        <v>35350</v>
      </c>
      <c r="L29" s="156">
        <v>66025</v>
      </c>
    </row>
    <row r="30" spans="1:12" ht="25.5">
      <c r="A30" s="156">
        <v>2</v>
      </c>
      <c r="B30" s="157" t="s">
        <v>67</v>
      </c>
      <c r="C30" s="157" t="s">
        <v>103</v>
      </c>
      <c r="D30" s="156">
        <v>4951</v>
      </c>
      <c r="E30" s="156">
        <v>4968</v>
      </c>
      <c r="F30" s="156">
        <v>9919</v>
      </c>
      <c r="G30" s="156">
        <v>3844</v>
      </c>
      <c r="H30" s="156">
        <v>3793</v>
      </c>
      <c r="I30" s="156">
        <v>7637</v>
      </c>
      <c r="J30" s="156">
        <v>27134</v>
      </c>
      <c r="K30" s="156">
        <v>27494</v>
      </c>
      <c r="L30" s="156">
        <v>54624</v>
      </c>
    </row>
    <row r="31" spans="1:12" ht="25.5">
      <c r="A31" s="156">
        <v>3</v>
      </c>
      <c r="B31" s="157" t="s">
        <v>68</v>
      </c>
      <c r="C31" s="157" t="s">
        <v>103</v>
      </c>
      <c r="D31" s="156">
        <v>2188</v>
      </c>
      <c r="E31" s="156">
        <v>1913</v>
      </c>
      <c r="F31" s="156">
        <v>4101</v>
      </c>
      <c r="G31" s="156">
        <v>1690</v>
      </c>
      <c r="H31" s="156">
        <v>1533</v>
      </c>
      <c r="I31" s="156">
        <v>3223</v>
      </c>
      <c r="J31" s="156">
        <v>16173</v>
      </c>
      <c r="K31" s="156">
        <v>16270</v>
      </c>
      <c r="L31" s="156">
        <v>32441</v>
      </c>
    </row>
    <row r="32" spans="1:12" ht="25.5">
      <c r="A32" s="156">
        <v>4</v>
      </c>
      <c r="B32" s="157" t="s">
        <v>69</v>
      </c>
      <c r="C32" s="157" t="s">
        <v>103</v>
      </c>
      <c r="D32" s="156">
        <v>656</v>
      </c>
      <c r="E32" s="156">
        <v>668</v>
      </c>
      <c r="F32" s="156">
        <v>1324</v>
      </c>
      <c r="G32" s="156">
        <v>486</v>
      </c>
      <c r="H32" s="156">
        <v>514</v>
      </c>
      <c r="I32" s="156">
        <v>1000</v>
      </c>
      <c r="J32" s="156">
        <v>6081</v>
      </c>
      <c r="K32" s="156">
        <v>5685</v>
      </c>
      <c r="L32" s="156">
        <v>11762</v>
      </c>
    </row>
    <row r="33" spans="1:12" ht="25.5">
      <c r="A33" s="156">
        <v>5</v>
      </c>
      <c r="B33" s="157" t="s">
        <v>70</v>
      </c>
      <c r="C33" s="157" t="s">
        <v>103</v>
      </c>
      <c r="D33" s="156">
        <v>1105</v>
      </c>
      <c r="E33" s="156">
        <v>1152</v>
      </c>
      <c r="F33" s="156">
        <v>2257</v>
      </c>
      <c r="G33" s="156">
        <v>811</v>
      </c>
      <c r="H33" s="156">
        <v>891</v>
      </c>
      <c r="I33" s="156">
        <v>1702</v>
      </c>
      <c r="J33" s="156">
        <v>14080</v>
      </c>
      <c r="K33" s="156">
        <v>13632</v>
      </c>
      <c r="L33" s="156">
        <v>27704</v>
      </c>
    </row>
    <row r="34" spans="1:12" ht="25.5">
      <c r="A34" s="156">
        <v>6</v>
      </c>
      <c r="B34" s="157" t="s">
        <v>71</v>
      </c>
      <c r="C34" s="157" t="s">
        <v>103</v>
      </c>
      <c r="D34" s="156">
        <v>967</v>
      </c>
      <c r="E34" s="156">
        <v>845</v>
      </c>
      <c r="F34" s="156">
        <v>1812</v>
      </c>
      <c r="G34" s="156">
        <v>726</v>
      </c>
      <c r="H34" s="156">
        <v>647</v>
      </c>
      <c r="I34" s="156">
        <v>1373</v>
      </c>
      <c r="J34" s="156">
        <v>16177</v>
      </c>
      <c r="K34" s="156">
        <v>15363</v>
      </c>
      <c r="L34" s="156">
        <v>31530</v>
      </c>
    </row>
    <row r="35" spans="3:12" ht="12.75">
      <c r="C35" s="136" t="s">
        <v>85</v>
      </c>
      <c r="D35" s="5">
        <f aca="true" t="shared" si="3" ref="D35:L35">SUM(D29:D34)</f>
        <v>9935</v>
      </c>
      <c r="E35" s="5">
        <f t="shared" si="3"/>
        <v>9586</v>
      </c>
      <c r="F35" s="5">
        <f t="shared" si="3"/>
        <v>19521</v>
      </c>
      <c r="G35" s="5">
        <f t="shared" si="3"/>
        <v>7592</v>
      </c>
      <c r="H35" s="5">
        <f t="shared" si="3"/>
        <v>7407</v>
      </c>
      <c r="I35" s="5">
        <f t="shared" si="3"/>
        <v>14999</v>
      </c>
      <c r="J35" s="5">
        <f t="shared" si="3"/>
        <v>110293</v>
      </c>
      <c r="K35" s="5">
        <f t="shared" si="3"/>
        <v>113794</v>
      </c>
      <c r="L35" s="5">
        <f t="shared" si="3"/>
        <v>224086</v>
      </c>
    </row>
    <row r="37" spans="1:12" ht="12.75">
      <c r="A37" s="155" t="s">
        <v>57</v>
      </c>
      <c r="B37" s="155" t="s">
        <v>3</v>
      </c>
      <c r="C37" s="155" t="s">
        <v>58</v>
      </c>
      <c r="D37" s="155" t="s">
        <v>86</v>
      </c>
      <c r="E37" s="155" t="s">
        <v>87</v>
      </c>
      <c r="F37" s="155" t="s">
        <v>88</v>
      </c>
      <c r="G37" s="155" t="s">
        <v>72</v>
      </c>
      <c r="H37" s="155" t="s">
        <v>73</v>
      </c>
      <c r="I37" s="155" t="s">
        <v>89</v>
      </c>
      <c r="J37" s="155" t="s">
        <v>74</v>
      </c>
      <c r="K37" s="155" t="s">
        <v>75</v>
      </c>
      <c r="L37" s="155" t="s">
        <v>76</v>
      </c>
    </row>
    <row r="38" spans="1:12" ht="25.5">
      <c r="A38" s="156">
        <v>1</v>
      </c>
      <c r="B38" s="157" t="s">
        <v>65</v>
      </c>
      <c r="C38" s="157" t="s">
        <v>104</v>
      </c>
      <c r="D38" s="156">
        <v>21</v>
      </c>
      <c r="E38" s="156">
        <v>14</v>
      </c>
      <c r="F38" s="156">
        <v>35</v>
      </c>
      <c r="G38" s="156">
        <v>2</v>
      </c>
      <c r="H38" s="156">
        <v>4</v>
      </c>
      <c r="I38" s="156">
        <v>6</v>
      </c>
      <c r="J38" s="156">
        <v>15534</v>
      </c>
      <c r="K38" s="156">
        <v>17202</v>
      </c>
      <c r="L38" s="156">
        <v>32768</v>
      </c>
    </row>
    <row r="39" spans="1:12" ht="25.5">
      <c r="A39" s="156">
        <v>2</v>
      </c>
      <c r="B39" s="157" t="s">
        <v>67</v>
      </c>
      <c r="C39" s="157" t="s">
        <v>104</v>
      </c>
      <c r="D39" s="156">
        <v>939</v>
      </c>
      <c r="E39" s="156">
        <v>819</v>
      </c>
      <c r="F39" s="156">
        <v>1758</v>
      </c>
      <c r="G39" s="156">
        <v>594</v>
      </c>
      <c r="H39" s="156">
        <v>557</v>
      </c>
      <c r="I39" s="156">
        <v>1151</v>
      </c>
      <c r="J39" s="156">
        <v>12162</v>
      </c>
      <c r="K39" s="156">
        <v>11843</v>
      </c>
      <c r="L39" s="156">
        <v>23995</v>
      </c>
    </row>
    <row r="40" spans="1:12" ht="25.5">
      <c r="A40" s="156">
        <v>3</v>
      </c>
      <c r="B40" s="157" t="s">
        <v>68</v>
      </c>
      <c r="C40" s="157" t="s">
        <v>104</v>
      </c>
      <c r="D40" s="156">
        <v>1707</v>
      </c>
      <c r="E40" s="156">
        <v>1297</v>
      </c>
      <c r="F40" s="156">
        <v>3004</v>
      </c>
      <c r="G40" s="156">
        <v>979</v>
      </c>
      <c r="H40" s="156">
        <v>866</v>
      </c>
      <c r="I40" s="156">
        <v>1845</v>
      </c>
      <c r="J40" s="156">
        <v>6671</v>
      </c>
      <c r="K40" s="156">
        <v>6742</v>
      </c>
      <c r="L40" s="156">
        <v>13413</v>
      </c>
    </row>
    <row r="41" spans="1:12" ht="25.5">
      <c r="A41" s="156">
        <v>4</v>
      </c>
      <c r="B41" s="157" t="s">
        <v>69</v>
      </c>
      <c r="C41" s="157" t="s">
        <v>104</v>
      </c>
      <c r="D41" s="156">
        <v>585</v>
      </c>
      <c r="E41" s="156">
        <v>381</v>
      </c>
      <c r="F41" s="156">
        <v>966</v>
      </c>
      <c r="G41" s="156">
        <v>360</v>
      </c>
      <c r="H41" s="156">
        <v>252</v>
      </c>
      <c r="I41" s="156">
        <v>612</v>
      </c>
      <c r="J41" s="156">
        <v>2529</v>
      </c>
      <c r="K41" s="156">
        <v>2250</v>
      </c>
      <c r="L41" s="156">
        <v>4772</v>
      </c>
    </row>
    <row r="42" spans="1:12" ht="25.5">
      <c r="A42" s="156">
        <v>5</v>
      </c>
      <c r="B42" s="157" t="s">
        <v>70</v>
      </c>
      <c r="C42" s="157" t="s">
        <v>104</v>
      </c>
      <c r="D42" s="156">
        <v>993</v>
      </c>
      <c r="E42" s="156">
        <v>739</v>
      </c>
      <c r="F42" s="156">
        <v>1732</v>
      </c>
      <c r="G42" s="156">
        <v>527</v>
      </c>
      <c r="H42" s="156">
        <v>463</v>
      </c>
      <c r="I42" s="156">
        <v>990</v>
      </c>
      <c r="J42" s="156">
        <v>5326</v>
      </c>
      <c r="K42" s="156">
        <v>5304</v>
      </c>
      <c r="L42" s="156">
        <v>10628</v>
      </c>
    </row>
    <row r="43" spans="1:12" ht="25.5">
      <c r="A43" s="156">
        <v>6</v>
      </c>
      <c r="B43" s="157" t="s">
        <v>71</v>
      </c>
      <c r="C43" s="157" t="s">
        <v>104</v>
      </c>
      <c r="D43" s="156">
        <v>679</v>
      </c>
      <c r="E43" s="156">
        <v>314</v>
      </c>
      <c r="F43" s="156">
        <v>993</v>
      </c>
      <c r="G43" s="156">
        <v>321</v>
      </c>
      <c r="H43" s="156">
        <v>146</v>
      </c>
      <c r="I43" s="156">
        <v>467</v>
      </c>
      <c r="J43" s="156">
        <v>6656</v>
      </c>
      <c r="K43" s="156">
        <v>6101</v>
      </c>
      <c r="L43" s="156">
        <v>12742</v>
      </c>
    </row>
    <row r="44" spans="3:12" ht="12.75">
      <c r="C44" s="136" t="s">
        <v>85</v>
      </c>
      <c r="D44" s="5">
        <f aca="true" t="shared" si="4" ref="D44:L44">SUM(D38:D43)</f>
        <v>4924</v>
      </c>
      <c r="E44" s="5">
        <f t="shared" si="4"/>
        <v>3564</v>
      </c>
      <c r="F44" s="5">
        <f t="shared" si="4"/>
        <v>8488</v>
      </c>
      <c r="G44" s="5">
        <f t="shared" si="4"/>
        <v>2783</v>
      </c>
      <c r="H44" s="5">
        <f t="shared" si="4"/>
        <v>2288</v>
      </c>
      <c r="I44" s="5">
        <f t="shared" si="4"/>
        <v>5071</v>
      </c>
      <c r="J44" s="5">
        <f t="shared" si="4"/>
        <v>48878</v>
      </c>
      <c r="K44" s="5">
        <f t="shared" si="4"/>
        <v>49442</v>
      </c>
      <c r="L44" s="5">
        <f t="shared" si="4"/>
        <v>98318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 Behrman</cp:lastModifiedBy>
  <cp:lastPrinted>2006-06-02T15:16:27Z</cp:lastPrinted>
  <dcterms:created xsi:type="dcterms:W3CDTF">2005-09-12T07:53:31Z</dcterms:created>
  <dcterms:modified xsi:type="dcterms:W3CDTF">2006-06-21T10:49:53Z</dcterms:modified>
  <cp:category/>
  <cp:version/>
  <cp:contentType/>
  <cp:contentStatus/>
</cp:coreProperties>
</file>