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281" windowWidth="15210" windowHeight="4170" tabRatio="848" activeTab="0"/>
  </bookViews>
  <sheets>
    <sheet name="Enrol LGA" sheetId="1" r:id="rId1"/>
    <sheet name="Teacher" sheetId="2" r:id="rId2"/>
    <sheet name="Num Schools" sheetId="3" r:id="rId3"/>
    <sheet name="GER" sheetId="4" r:id="rId4"/>
    <sheet name="NER" sheetId="5" r:id="rId5"/>
    <sheet name="Population" sheetId="6" r:id="rId6"/>
    <sheet name="Enrol Details" sheetId="7" r:id="rId7"/>
  </sheets>
  <definedNames>
    <definedName name="_xlnm.Print_Area" localSheetId="0">'Enrol LGA'!$A$1:$J$37</definedName>
    <definedName name="_xlnm.Print_Area" localSheetId="3">'GER'!$A$1:$F$48</definedName>
    <definedName name="_xlnm.Print_Area" localSheetId="4">'NER'!$A$1:$F$48</definedName>
    <definedName name="_xlnm.Print_Area" localSheetId="2">'Num Schools'!$A$1:$I$15</definedName>
    <definedName name="_xlnm.Print_Area" localSheetId="5">'Population'!$A$1:$F$1</definedName>
    <definedName name="_xlnm.Print_Area" localSheetId="1">'Teacher'!$A$1:$T$34</definedName>
  </definedNames>
  <calcPr fullCalcOnLoad="1"/>
</workbook>
</file>

<file path=xl/sharedStrings.xml><?xml version="1.0" encoding="utf-8"?>
<sst xmlns="http://schemas.openxmlformats.org/spreadsheetml/2006/main" count="348" uniqueCount="116">
  <si>
    <t>Total</t>
  </si>
  <si>
    <t>Male</t>
  </si>
  <si>
    <t>Female</t>
  </si>
  <si>
    <t>.</t>
  </si>
  <si>
    <t>Male %</t>
  </si>
  <si>
    <t>Female %</t>
  </si>
  <si>
    <t xml:space="preserve">Total: </t>
  </si>
  <si>
    <t>Lower Basic</t>
  </si>
  <si>
    <t>Upper Basic</t>
  </si>
  <si>
    <t>No. of Schools by Local Government Area (LGA)</t>
  </si>
  <si>
    <t>Local Gov't Area</t>
  </si>
  <si>
    <t>Senior 2nd</t>
  </si>
  <si>
    <t>Total %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</si>
  <si>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</si>
  <si>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</si>
  <si>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</si>
  <si>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</si>
  <si>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</si>
  <si>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</si>
  <si>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1 - Banjul KMC</t>
  </si>
  <si>
    <t>2 - Brikama</t>
  </si>
  <si>
    <t>3 - Kerewan</t>
  </si>
  <si>
    <t>4 - Mansankonko</t>
  </si>
  <si>
    <t>5 - Janjanbureh</t>
  </si>
  <si>
    <t>6 - Basse</t>
  </si>
  <si>
    <t>Local Government Area</t>
  </si>
  <si>
    <t>* Calculations based on population figures from 1993 census</t>
  </si>
  <si>
    <t>** Calculations based on population figures from 2003 census</t>
  </si>
  <si>
    <t>National**</t>
  </si>
  <si>
    <t># Schools</t>
  </si>
  <si>
    <t>* Enrollment figures do not include Madrassa schools</t>
  </si>
  <si>
    <t>** Ratios represent the number of students to the number of schools</t>
  </si>
  <si>
    <t>Ratio**</t>
  </si>
  <si>
    <t>Population by Age Group 2003</t>
  </si>
  <si>
    <t>Population</t>
  </si>
  <si>
    <t>Age Group</t>
  </si>
  <si>
    <t xml:space="preserve">Error Checking </t>
  </si>
  <si>
    <t>7-12</t>
  </si>
  <si>
    <t>13-15</t>
  </si>
  <si>
    <t>16-18</t>
  </si>
  <si>
    <t>*Note: figures for 18 year old children are estimated</t>
  </si>
  <si>
    <t>Region_ID</t>
  </si>
  <si>
    <t>Region</t>
  </si>
  <si>
    <t>School_Type</t>
  </si>
  <si>
    <t>M7TO12</t>
  </si>
  <si>
    <t>F7TO12</t>
  </si>
  <si>
    <t>T7TO12</t>
  </si>
  <si>
    <t>P7-12M</t>
  </si>
  <si>
    <t>P7-12F</t>
  </si>
  <si>
    <t>P7-12T</t>
  </si>
  <si>
    <t>Banjul/KMC</t>
  </si>
  <si>
    <t>LBS</t>
  </si>
  <si>
    <t>WD</t>
  </si>
  <si>
    <t>NBD</t>
  </si>
  <si>
    <t>LRD</t>
  </si>
  <si>
    <t>CRD</t>
  </si>
  <si>
    <t>URD</t>
  </si>
  <si>
    <t>M13TO15</t>
  </si>
  <si>
    <t>F13TO15</t>
  </si>
  <si>
    <t>T13TO15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</si>
  <si>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</si>
  <si>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</si>
  <si>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</si>
  <si>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</si>
  <si>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</si>
  <si>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</si>
  <si>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</si>
  <si>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</si>
  <si>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</si>
  <si>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</si>
  <si>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</si>
  <si>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CountOfSchool_Code</t>
  </si>
  <si>
    <t>MT</t>
  </si>
  <si>
    <t>FT</t>
  </si>
  <si>
    <t>TOTAL</t>
  </si>
  <si>
    <t>BCS (LBS)</t>
  </si>
  <si>
    <t>BCS (UBS)</t>
  </si>
  <si>
    <t>Total:</t>
  </si>
  <si>
    <t>M7TO15</t>
  </si>
  <si>
    <t>F7TO15</t>
  </si>
  <si>
    <t>T7TO15</t>
  </si>
  <si>
    <t>P7-15M</t>
  </si>
  <si>
    <t>P7-15F</t>
  </si>
  <si>
    <t>P7-15T</t>
  </si>
  <si>
    <t>Basic Cycle</t>
  </si>
  <si>
    <t>Lower Basic Education (Grades 1-6)</t>
  </si>
  <si>
    <t>Upper Basic Education (Grades 7-9)</t>
  </si>
  <si>
    <t>Basic Education (Grades 1-9)</t>
  </si>
  <si>
    <t>Senior Secondary Education (Grades 10-12)</t>
  </si>
  <si>
    <t>*** Enrollment figures include Basic Cycle School Enrollment Grades 1-6</t>
  </si>
  <si>
    <t>**** Enrollment figures include Basic Cycle School Enrollment Grades 7-9</t>
  </si>
  <si>
    <t>Lower Basic and Basic Cycle Schools (Grades 1-6)***</t>
  </si>
  <si>
    <t>Upper Basic and Basic Cycle Schools (Grades 7-9)****</t>
  </si>
  <si>
    <t>Senior Secondary Schools (Grades 10-12)</t>
  </si>
  <si>
    <t>*Figures do not include Madrassa schools</t>
  </si>
  <si>
    <t>No. of</t>
  </si>
  <si>
    <t>Student Enrollment</t>
  </si>
  <si>
    <t>Number of Teachers</t>
  </si>
  <si>
    <t xml:space="preserve">Teacher to </t>
  </si>
  <si>
    <t>Schools</t>
  </si>
  <si>
    <t>Q</t>
  </si>
  <si>
    <t>UQ</t>
  </si>
  <si>
    <t>KQ</t>
  </si>
  <si>
    <t>KUQ</t>
  </si>
  <si>
    <t>TT</t>
  </si>
  <si>
    <t>Other</t>
  </si>
  <si>
    <t>Student Ratio*</t>
  </si>
  <si>
    <t>Senior Secondary</t>
  </si>
  <si>
    <t>Q = Qualified</t>
  </si>
  <si>
    <t>KQ = Koranic Qualified Teachers</t>
  </si>
  <si>
    <t>TT = Teachers Trainees</t>
  </si>
  <si>
    <t>QU = Unqualified</t>
  </si>
  <si>
    <t>KUQ = Koranic Unqualified Teachers</t>
  </si>
  <si>
    <t>* Teacher to Student ratio is obtained by Total number of students divided by total number of teachers (excluding teacher trainees), not including Madrassa school students or Koranic teachers</t>
  </si>
  <si>
    <t>NA</t>
  </si>
  <si>
    <t>Note that Region 1 and Region 6 UBS and SSS data is incomplete.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</si>
</sst>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/>
    </xf>
    <xf numFmtId="0" fontId="8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2" fillId="0" borderId="4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17" fillId="5" borderId="9" xfId="2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right" wrapText="1"/>
      <protection/>
    </xf>
    <xf numFmtId="0" fontId="17" fillId="0" borderId="10" xfId="21" applyFont="1" applyFill="1" applyBorder="1" applyAlignment="1">
      <alignment horizontal="left" wrapText="1"/>
      <protection/>
    </xf>
    <xf numFmtId="0" fontId="19" fillId="0" borderId="11" xfId="21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17" fillId="0" borderId="10" xfId="22" applyFont="1" applyFill="1" applyBorder="1" applyAlignment="1">
      <alignment horizontal="right" wrapText="1"/>
      <protection/>
    </xf>
    <xf numFmtId="0" fontId="17" fillId="0" borderId="10" xfId="22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6" borderId="0" xfId="0" applyFill="1" applyAlignment="1">
      <alignment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6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8" xfId="0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textRotation="90"/>
    </xf>
    <xf numFmtId="0" fontId="21" fillId="3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21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6" borderId="0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6" borderId="0" xfId="0" applyFill="1" applyBorder="1" applyAlignment="1">
      <alignment/>
    </xf>
    <xf numFmtId="0" fontId="4" fillId="6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 Details" xfId="21"/>
    <cellStyle name="Normal_Num Schoo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9525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7150"/>
          <a:ext cx="58007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1: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(2004-2005) Enrollment By Region*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19</xdr:col>
      <xdr:colOff>38100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8543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(2004-2005 Comparison of Student Enrolment &amp; Number of Teachers by Area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9</xdr:col>
      <xdr:colOff>0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595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(2004-2005) Number of Schools by Local Government Area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(2004-2005) Gross Enrollment Ratio 
by Local Government Area*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(2004-2005) Net Enrollment Ratio 
by Local Government Area*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8.28125" style="0" customWidth="1"/>
    <col min="3" max="5" width="10.7109375" style="44" customWidth="1"/>
    <col min="6" max="6" width="1.28515625" style="0" customWidth="1"/>
    <col min="7" max="7" width="10.7109375" style="44" customWidth="1"/>
    <col min="8" max="8" width="1.28515625" style="0" customWidth="1"/>
    <col min="9" max="9" width="10.7109375" style="44" customWidth="1"/>
    <col min="10" max="10" width="1.28515625" style="0" customWidth="1"/>
    <col min="11" max="11" width="10.8515625" style="0" bestFit="1" customWidth="1"/>
  </cols>
  <sheetData>
    <row r="1" spans="1:9" ht="15.75">
      <c r="A1" s="1"/>
      <c r="B1" s="1"/>
      <c r="C1" s="64"/>
      <c r="D1" s="64"/>
      <c r="E1" s="64"/>
      <c r="G1" s="64"/>
      <c r="I1" s="64"/>
    </row>
    <row r="2" spans="1:9" ht="15.75">
      <c r="A2" s="10"/>
      <c r="B2" s="10"/>
      <c r="C2" s="64"/>
      <c r="D2" s="64"/>
      <c r="E2" s="64"/>
      <c r="G2" s="64"/>
      <c r="I2" s="64"/>
    </row>
    <row r="3" spans="1:9" ht="15.75">
      <c r="A3" s="10"/>
      <c r="B3" s="10"/>
      <c r="C3" s="64"/>
      <c r="D3" s="64"/>
      <c r="E3" s="64"/>
      <c r="G3" s="64"/>
      <c r="I3" s="64"/>
    </row>
    <row r="4" spans="1:11" ht="15.75" customHeight="1">
      <c r="A4" s="178" t="s">
        <v>91</v>
      </c>
      <c r="B4" s="179"/>
      <c r="C4" s="179"/>
      <c r="D4" s="179"/>
      <c r="E4" s="179"/>
      <c r="F4" s="179"/>
      <c r="G4" s="179"/>
      <c r="H4" s="179"/>
      <c r="I4" s="179"/>
      <c r="J4" s="180"/>
      <c r="K4" s="115"/>
    </row>
    <row r="5" spans="1:11" s="19" customFormat="1" ht="15.75" customHeight="1">
      <c r="A5" s="25"/>
      <c r="B5" s="11" t="s">
        <v>25</v>
      </c>
      <c r="C5" s="12" t="s">
        <v>1</v>
      </c>
      <c r="D5" s="12" t="s">
        <v>2</v>
      </c>
      <c r="E5" s="12" t="s">
        <v>0</v>
      </c>
      <c r="F5" s="79"/>
      <c r="G5" s="12" t="s">
        <v>29</v>
      </c>
      <c r="H5" s="79"/>
      <c r="I5" s="12" t="s">
        <v>32</v>
      </c>
      <c r="J5" s="63"/>
      <c r="K5" s="22"/>
    </row>
    <row r="6" spans="1:11" s="19" customFormat="1" ht="15.75" customHeight="1">
      <c r="A6" s="25"/>
      <c r="B6" s="59" t="s">
        <v>19</v>
      </c>
      <c r="C6" s="14">
        <v>23220</v>
      </c>
      <c r="D6" s="14">
        <v>24796</v>
      </c>
      <c r="E6" s="14">
        <f aca="true" t="shared" si="0" ref="E6:E11">SUM(C6:D6)</f>
        <v>48016</v>
      </c>
      <c r="F6" s="81"/>
      <c r="G6" s="14">
        <f>'Num Schools'!C6+'Num Schools'!E6</f>
        <v>49</v>
      </c>
      <c r="H6" s="81"/>
      <c r="I6" s="14" t="str">
        <f>CONCATENATE(ROUNDUP(E6/G6,0),":1")</f>
        <v>980:1</v>
      </c>
      <c r="J6" s="60"/>
      <c r="K6" s="22"/>
    </row>
    <row r="7" spans="1:11" s="19" customFormat="1" ht="15.75" customHeight="1">
      <c r="A7" s="25"/>
      <c r="B7" s="13" t="s">
        <v>20</v>
      </c>
      <c r="C7" s="75">
        <v>26313</v>
      </c>
      <c r="D7" s="75">
        <v>26091</v>
      </c>
      <c r="E7" s="75">
        <f t="shared" si="0"/>
        <v>52404</v>
      </c>
      <c r="F7" s="83"/>
      <c r="G7" s="75">
        <f>'Num Schools'!C7+'Num Schools'!E7</f>
        <v>80</v>
      </c>
      <c r="H7" s="83"/>
      <c r="I7" s="75" t="str">
        <f aca="true" t="shared" si="1" ref="I7:I12">CONCATENATE(ROUNDUP(E7/G7,0),":1")</f>
        <v>656:1</v>
      </c>
      <c r="J7" s="60"/>
      <c r="K7" s="22"/>
    </row>
    <row r="8" spans="1:11" s="19" customFormat="1" ht="15.75" customHeight="1">
      <c r="A8" s="25"/>
      <c r="B8" s="59" t="s">
        <v>21</v>
      </c>
      <c r="C8" s="14">
        <v>18623</v>
      </c>
      <c r="D8" s="14">
        <v>11834</v>
      </c>
      <c r="E8" s="14">
        <f t="shared" si="0"/>
        <v>30457</v>
      </c>
      <c r="F8" s="81"/>
      <c r="G8" s="14">
        <f>'Num Schools'!C8+'Num Schools'!E8</f>
        <v>75</v>
      </c>
      <c r="H8" s="81"/>
      <c r="I8" s="14" t="str">
        <f t="shared" si="1"/>
        <v>407:1</v>
      </c>
      <c r="J8" s="60"/>
      <c r="K8" s="22"/>
    </row>
    <row r="9" spans="1:11" s="19" customFormat="1" ht="15.75" customHeight="1">
      <c r="A9" s="25"/>
      <c r="B9" s="13" t="s">
        <v>22</v>
      </c>
      <c r="C9" s="75">
        <v>5460</v>
      </c>
      <c r="D9" s="75">
        <v>5808</v>
      </c>
      <c r="E9" s="75">
        <f t="shared" si="0"/>
        <v>11268</v>
      </c>
      <c r="F9" s="83"/>
      <c r="G9" s="75">
        <f>'Num Schools'!C9+'Num Schools'!E9</f>
        <v>48</v>
      </c>
      <c r="H9" s="83"/>
      <c r="I9" s="75" t="str">
        <f t="shared" si="1"/>
        <v>235:1</v>
      </c>
      <c r="J9" s="60"/>
      <c r="K9" s="22"/>
    </row>
    <row r="10" spans="1:11" s="19" customFormat="1" ht="15.75" customHeight="1">
      <c r="A10" s="25"/>
      <c r="B10" s="59" t="s">
        <v>23</v>
      </c>
      <c r="C10" s="14">
        <v>9260</v>
      </c>
      <c r="D10" s="14">
        <v>11866</v>
      </c>
      <c r="E10" s="14">
        <f t="shared" si="0"/>
        <v>21126</v>
      </c>
      <c r="F10" s="81"/>
      <c r="G10" s="14">
        <f>'Num Schools'!C10+'Num Schools'!E10</f>
        <v>82</v>
      </c>
      <c r="H10" s="81"/>
      <c r="I10" s="14" t="str">
        <f t="shared" si="1"/>
        <v>258:1</v>
      </c>
      <c r="J10" s="60"/>
      <c r="K10" s="22"/>
    </row>
    <row r="11" spans="1:11" s="19" customFormat="1" ht="15.75" customHeight="1">
      <c r="A11" s="25"/>
      <c r="B11" s="13" t="s">
        <v>24</v>
      </c>
      <c r="C11" s="76">
        <v>8865</v>
      </c>
      <c r="D11" s="76">
        <v>8846</v>
      </c>
      <c r="E11" s="76">
        <f t="shared" si="0"/>
        <v>17711</v>
      </c>
      <c r="F11" s="83"/>
      <c r="G11" s="76">
        <f>'Num Schools'!C11+'Num Schools'!E11</f>
        <v>77</v>
      </c>
      <c r="H11" s="83"/>
      <c r="I11" s="76" t="str">
        <f t="shared" si="1"/>
        <v>231:1</v>
      </c>
      <c r="J11" s="60"/>
      <c r="K11" s="22"/>
    </row>
    <row r="12" spans="1:11" s="19" customFormat="1" ht="15.75" customHeight="1">
      <c r="A12" s="61"/>
      <c r="B12" s="62" t="s">
        <v>6</v>
      </c>
      <c r="C12" s="85">
        <f>SUM(C6:C11)</f>
        <v>91741</v>
      </c>
      <c r="D12" s="85">
        <f>SUM(D6:D11)</f>
        <v>89241</v>
      </c>
      <c r="E12" s="85">
        <f>SUM(E6:E11)</f>
        <v>180982</v>
      </c>
      <c r="F12" s="82"/>
      <c r="G12" s="85">
        <f>SUM(G6:G11)</f>
        <v>411</v>
      </c>
      <c r="H12" s="82"/>
      <c r="I12" s="85" t="str">
        <f t="shared" si="1"/>
        <v>441:1</v>
      </c>
      <c r="J12" s="65"/>
      <c r="K12" s="22"/>
    </row>
    <row r="13" spans="1:11" s="19" customFormat="1" ht="15.75" customHeight="1">
      <c r="A13" s="17"/>
      <c r="B13" s="42"/>
      <c r="C13" s="14"/>
      <c r="D13" s="14"/>
      <c r="E13" s="14"/>
      <c r="F13" s="79"/>
      <c r="G13" s="14"/>
      <c r="H13" s="79"/>
      <c r="I13" s="14"/>
      <c r="J13" s="79"/>
      <c r="K13" s="22"/>
    </row>
    <row r="14" spans="1:11" s="19" customFormat="1" ht="15.75" customHeight="1">
      <c r="A14" s="175" t="s">
        <v>92</v>
      </c>
      <c r="B14" s="176"/>
      <c r="C14" s="176"/>
      <c r="D14" s="176"/>
      <c r="E14" s="176"/>
      <c r="F14" s="176"/>
      <c r="G14" s="176"/>
      <c r="H14" s="176"/>
      <c r="I14" s="176"/>
      <c r="J14" s="177"/>
      <c r="K14" s="22"/>
    </row>
    <row r="15" spans="1:11" s="19" customFormat="1" ht="15.75" customHeight="1">
      <c r="A15" s="25"/>
      <c r="B15" s="11" t="s">
        <v>25</v>
      </c>
      <c r="C15" s="12" t="s">
        <v>1</v>
      </c>
      <c r="D15" s="12" t="s">
        <v>2</v>
      </c>
      <c r="E15" s="12" t="s">
        <v>0</v>
      </c>
      <c r="F15" s="79"/>
      <c r="G15" s="12" t="s">
        <v>29</v>
      </c>
      <c r="H15" s="79"/>
      <c r="I15" s="12" t="s">
        <v>32</v>
      </c>
      <c r="J15" s="63"/>
      <c r="K15" s="22"/>
    </row>
    <row r="16" spans="1:11" s="19" customFormat="1" ht="15.75" customHeight="1">
      <c r="A16" s="25"/>
      <c r="B16" s="59" t="s">
        <v>19</v>
      </c>
      <c r="C16" s="14">
        <v>10191</v>
      </c>
      <c r="D16" s="14">
        <v>10393</v>
      </c>
      <c r="E16" s="14">
        <f aca="true" t="shared" si="2" ref="E16:E21">SUM(C16:D16)</f>
        <v>20584</v>
      </c>
      <c r="F16" s="59"/>
      <c r="G16" s="14">
        <f>'Num Schools'!D6+'Num Schools'!E6</f>
        <v>40</v>
      </c>
      <c r="H16" s="59"/>
      <c r="I16" s="14" t="str">
        <f>CONCATENATE(ROUNDUP(E16/G16,0),":1")</f>
        <v>515:1</v>
      </c>
      <c r="J16" s="66"/>
      <c r="K16" s="22"/>
    </row>
    <row r="17" spans="1:11" s="19" customFormat="1" ht="15.75" customHeight="1">
      <c r="A17" s="25"/>
      <c r="B17" s="13" t="s">
        <v>20</v>
      </c>
      <c r="C17" s="75">
        <v>12341</v>
      </c>
      <c r="D17" s="75">
        <v>10332</v>
      </c>
      <c r="E17" s="75">
        <f t="shared" si="2"/>
        <v>22673</v>
      </c>
      <c r="F17" s="13"/>
      <c r="G17" s="75">
        <f>'Num Schools'!D7+'Num Schools'!E7</f>
        <v>46</v>
      </c>
      <c r="H17" s="13"/>
      <c r="I17" s="75" t="str">
        <f aca="true" t="shared" si="3" ref="I17:I22">CONCATENATE(ROUNDUP(E17/G17,0),":1")</f>
        <v>493:1</v>
      </c>
      <c r="J17" s="66"/>
      <c r="K17" s="22"/>
    </row>
    <row r="18" spans="1:11" s="19" customFormat="1" ht="15.75" customHeight="1">
      <c r="A18" s="25"/>
      <c r="B18" s="59" t="s">
        <v>21</v>
      </c>
      <c r="C18" s="14">
        <v>2476</v>
      </c>
      <c r="D18" s="14">
        <v>1946</v>
      </c>
      <c r="E18" s="14">
        <f t="shared" si="2"/>
        <v>4422</v>
      </c>
      <c r="F18" s="59"/>
      <c r="G18" s="14">
        <f>'Num Schools'!D8+'Num Schools'!E8</f>
        <v>24</v>
      </c>
      <c r="H18" s="59"/>
      <c r="I18" s="14" t="str">
        <f t="shared" si="3"/>
        <v>185:1</v>
      </c>
      <c r="J18" s="66"/>
      <c r="K18" s="22"/>
    </row>
    <row r="19" spans="1:11" s="19" customFormat="1" ht="15.75" customHeight="1">
      <c r="A19" s="25"/>
      <c r="B19" s="13" t="s">
        <v>22</v>
      </c>
      <c r="C19" s="75">
        <v>1214</v>
      </c>
      <c r="D19" s="75">
        <v>994</v>
      </c>
      <c r="E19" s="75">
        <f t="shared" si="2"/>
        <v>2208</v>
      </c>
      <c r="F19" s="13"/>
      <c r="G19" s="75">
        <f>'Num Schools'!D9+'Num Schools'!E9</f>
        <v>9</v>
      </c>
      <c r="H19" s="13"/>
      <c r="I19" s="75" t="str">
        <f t="shared" si="3"/>
        <v>246:1</v>
      </c>
      <c r="J19" s="66"/>
      <c r="K19" s="22"/>
    </row>
    <row r="20" spans="1:11" s="19" customFormat="1" ht="15.75" customHeight="1">
      <c r="A20" s="25"/>
      <c r="B20" s="59" t="s">
        <v>23</v>
      </c>
      <c r="C20" s="14">
        <v>2511</v>
      </c>
      <c r="D20" s="14">
        <v>2097</v>
      </c>
      <c r="E20" s="14">
        <f t="shared" si="2"/>
        <v>4608</v>
      </c>
      <c r="F20" s="59"/>
      <c r="G20" s="14">
        <f>'Num Schools'!D10+'Num Schools'!E10</f>
        <v>24</v>
      </c>
      <c r="H20" s="59"/>
      <c r="I20" s="14" t="str">
        <f t="shared" si="3"/>
        <v>192:1</v>
      </c>
      <c r="J20" s="66"/>
      <c r="K20" s="22"/>
    </row>
    <row r="21" spans="1:11" s="19" customFormat="1" ht="15.75" customHeight="1">
      <c r="A21" s="25"/>
      <c r="B21" s="13" t="s">
        <v>24</v>
      </c>
      <c r="C21" s="76">
        <v>1400</v>
      </c>
      <c r="D21" s="76">
        <v>1130</v>
      </c>
      <c r="E21" s="76">
        <f t="shared" si="2"/>
        <v>2530</v>
      </c>
      <c r="F21" s="13"/>
      <c r="G21" s="76">
        <f>'Num Schools'!D11+'Num Schools'!E11</f>
        <v>17</v>
      </c>
      <c r="H21" s="13"/>
      <c r="I21" s="76" t="str">
        <f t="shared" si="3"/>
        <v>149:1</v>
      </c>
      <c r="J21" s="66"/>
      <c r="K21" s="22"/>
    </row>
    <row r="22" spans="1:11" s="19" customFormat="1" ht="15.75" customHeight="1">
      <c r="A22" s="67"/>
      <c r="B22" s="62" t="s">
        <v>6</v>
      </c>
      <c r="C22" s="85">
        <f>SUM(C16:C21)</f>
        <v>30133</v>
      </c>
      <c r="D22" s="85">
        <f>SUM(D16:D21)</f>
        <v>26892</v>
      </c>
      <c r="E22" s="85">
        <f>SUM(E16:E21)</f>
        <v>57025</v>
      </c>
      <c r="F22" s="86"/>
      <c r="G22" s="85">
        <f>SUM(G16:G21)</f>
        <v>160</v>
      </c>
      <c r="H22" s="86"/>
      <c r="I22" s="85" t="str">
        <f t="shared" si="3"/>
        <v>357:1</v>
      </c>
      <c r="J22" s="68"/>
      <c r="K22" s="22"/>
    </row>
    <row r="23" spans="1:11" s="19" customFormat="1" ht="15.75" customHeight="1">
      <c r="A23" s="36"/>
      <c r="B23" s="42"/>
      <c r="C23" s="14"/>
      <c r="D23" s="14"/>
      <c r="E23" s="14"/>
      <c r="F23" s="59"/>
      <c r="G23" s="14"/>
      <c r="H23" s="59"/>
      <c r="I23" s="14"/>
      <c r="J23" s="59"/>
      <c r="K23" s="22"/>
    </row>
    <row r="24" spans="1:11" s="19" customFormat="1" ht="15.75" customHeight="1">
      <c r="A24" s="175" t="s">
        <v>93</v>
      </c>
      <c r="B24" s="176"/>
      <c r="C24" s="176"/>
      <c r="D24" s="176"/>
      <c r="E24" s="176"/>
      <c r="F24" s="176"/>
      <c r="G24" s="176"/>
      <c r="H24" s="176"/>
      <c r="I24" s="176"/>
      <c r="J24" s="177"/>
      <c r="K24" s="22"/>
    </row>
    <row r="25" spans="1:11" s="19" customFormat="1" ht="15.75" customHeight="1">
      <c r="A25" s="25"/>
      <c r="B25" s="11" t="s">
        <v>25</v>
      </c>
      <c r="C25" s="12" t="s">
        <v>1</v>
      </c>
      <c r="D25" s="12" t="s">
        <v>2</v>
      </c>
      <c r="E25" s="12" t="s">
        <v>0</v>
      </c>
      <c r="F25" s="79"/>
      <c r="G25" s="12" t="s">
        <v>29</v>
      </c>
      <c r="H25" s="79"/>
      <c r="I25" s="12" t="s">
        <v>32</v>
      </c>
      <c r="J25" s="63"/>
      <c r="K25" s="22"/>
    </row>
    <row r="26" spans="1:11" s="19" customFormat="1" ht="15.75" customHeight="1">
      <c r="A26" s="25"/>
      <c r="B26" s="59" t="s">
        <v>19</v>
      </c>
      <c r="C26" s="14">
        <v>9871</v>
      </c>
      <c r="D26" s="14">
        <v>6693</v>
      </c>
      <c r="E26" s="14">
        <f aca="true" t="shared" si="4" ref="E26:E31">SUM(C26:D26)</f>
        <v>16564</v>
      </c>
      <c r="F26" s="22"/>
      <c r="G26" s="14">
        <f>'Num Schools'!F6</f>
        <v>23</v>
      </c>
      <c r="H26" s="22"/>
      <c r="I26" s="14" t="str">
        <f>CONCATENATE(ROUNDUP(E26/G26,0),":1")</f>
        <v>721:1</v>
      </c>
      <c r="J26" s="69"/>
      <c r="K26" s="22"/>
    </row>
    <row r="27" spans="1:11" s="19" customFormat="1" ht="15.75" customHeight="1">
      <c r="A27" s="25"/>
      <c r="B27" s="13" t="s">
        <v>20</v>
      </c>
      <c r="C27" s="75">
        <v>2936</v>
      </c>
      <c r="D27" s="75">
        <v>2507</v>
      </c>
      <c r="E27" s="75">
        <f t="shared" si="4"/>
        <v>5443</v>
      </c>
      <c r="F27" s="84"/>
      <c r="G27" s="75">
        <f>'Num Schools'!F7</f>
        <v>13</v>
      </c>
      <c r="H27" s="84"/>
      <c r="I27" s="75" t="str">
        <f aca="true" t="shared" si="5" ref="I27:I32">CONCATENATE(ROUNDUP(E27/G27,0),":1")</f>
        <v>419:1</v>
      </c>
      <c r="J27" s="69"/>
      <c r="K27" s="22"/>
    </row>
    <row r="28" spans="1:11" s="19" customFormat="1" ht="15.75" customHeight="1">
      <c r="A28" s="25"/>
      <c r="B28" s="59" t="s">
        <v>21</v>
      </c>
      <c r="C28" s="14">
        <v>1292</v>
      </c>
      <c r="D28" s="14">
        <v>981</v>
      </c>
      <c r="E28" s="14">
        <f t="shared" si="4"/>
        <v>2273</v>
      </c>
      <c r="F28" s="22"/>
      <c r="G28" s="14">
        <f>'Num Schools'!F8</f>
        <v>4</v>
      </c>
      <c r="H28" s="22"/>
      <c r="I28" s="14" t="str">
        <f t="shared" si="5"/>
        <v>569:1</v>
      </c>
      <c r="J28" s="69"/>
      <c r="K28" s="22" t="s">
        <v>3</v>
      </c>
    </row>
    <row r="29" spans="1:11" s="19" customFormat="1" ht="15.75" customHeight="1">
      <c r="A29" s="25"/>
      <c r="B29" s="13" t="s">
        <v>22</v>
      </c>
      <c r="C29" s="75">
        <v>479</v>
      </c>
      <c r="D29" s="75">
        <v>374</v>
      </c>
      <c r="E29" s="75">
        <f t="shared" si="4"/>
        <v>853</v>
      </c>
      <c r="F29" s="84"/>
      <c r="G29" s="75">
        <f>'Num Schools'!F9</f>
        <v>1</v>
      </c>
      <c r="H29" s="84"/>
      <c r="I29" s="75" t="str">
        <f t="shared" si="5"/>
        <v>853:1</v>
      </c>
      <c r="J29" s="69"/>
      <c r="K29" s="22"/>
    </row>
    <row r="30" spans="1:11" s="19" customFormat="1" ht="15.75" customHeight="1">
      <c r="A30" s="25"/>
      <c r="B30" s="59" t="s">
        <v>23</v>
      </c>
      <c r="C30" s="14">
        <v>1495</v>
      </c>
      <c r="D30" s="14">
        <v>831</v>
      </c>
      <c r="E30" s="14">
        <f t="shared" si="4"/>
        <v>2326</v>
      </c>
      <c r="F30" s="22"/>
      <c r="G30" s="14">
        <f>'Num Schools'!F10</f>
        <v>5</v>
      </c>
      <c r="H30" s="22"/>
      <c r="I30" s="14" t="str">
        <f t="shared" si="5"/>
        <v>466:1</v>
      </c>
      <c r="J30" s="69"/>
      <c r="K30" s="22"/>
    </row>
    <row r="31" spans="1:11" s="19" customFormat="1" ht="15.75" customHeight="1">
      <c r="A31" s="25"/>
      <c r="B31" s="13" t="s">
        <v>24</v>
      </c>
      <c r="C31" s="76">
        <v>667</v>
      </c>
      <c r="D31" s="76">
        <v>409</v>
      </c>
      <c r="E31" s="76">
        <f t="shared" si="4"/>
        <v>1076</v>
      </c>
      <c r="F31" s="84"/>
      <c r="G31" s="76">
        <f>'Num Schools'!F11</f>
        <v>3</v>
      </c>
      <c r="H31" s="84"/>
      <c r="I31" s="76" t="str">
        <f t="shared" si="5"/>
        <v>359:1</v>
      </c>
      <c r="J31" s="69"/>
      <c r="K31" s="22"/>
    </row>
    <row r="32" spans="1:11" s="19" customFormat="1" ht="15.75" customHeight="1">
      <c r="A32" s="72"/>
      <c r="B32" s="70" t="s">
        <v>6</v>
      </c>
      <c r="C32" s="85">
        <f>SUM(C26:C31)</f>
        <v>16740</v>
      </c>
      <c r="D32" s="85">
        <f>SUM(D26:D31)</f>
        <v>11795</v>
      </c>
      <c r="E32" s="85">
        <f>SUM(E26:E31)</f>
        <v>28535</v>
      </c>
      <c r="F32" s="87"/>
      <c r="G32" s="85">
        <f>SUM(G26:G31)</f>
        <v>49</v>
      </c>
      <c r="H32" s="87"/>
      <c r="I32" s="85" t="str">
        <f t="shared" si="5"/>
        <v>583:1</v>
      </c>
      <c r="J32" s="71"/>
      <c r="K32" s="22"/>
    </row>
    <row r="33" spans="1:11" s="19" customFormat="1" ht="15.75" customHeight="1">
      <c r="A33" s="73"/>
      <c r="B33" s="73"/>
      <c r="C33" s="74"/>
      <c r="D33" s="74"/>
      <c r="E33" s="74"/>
      <c r="F33" s="22"/>
      <c r="G33" s="74"/>
      <c r="H33" s="22"/>
      <c r="I33" s="74"/>
      <c r="J33" s="22"/>
      <c r="K33" s="22"/>
    </row>
    <row r="34" ht="12.75">
      <c r="B34" s="2" t="s">
        <v>30</v>
      </c>
    </row>
    <row r="35" ht="12.75">
      <c r="B35" s="88" t="s">
        <v>31</v>
      </c>
    </row>
    <row r="36" ht="12.75">
      <c r="B36" t="s">
        <v>89</v>
      </c>
    </row>
    <row r="37" ht="12.75">
      <c r="B37" t="s">
        <v>90</v>
      </c>
    </row>
  </sheetData>
  <mergeCells count="3">
    <mergeCell ref="A14:J14"/>
    <mergeCell ref="A24:J24"/>
    <mergeCell ref="A4:J4"/>
  </mergeCells>
  <printOptions horizontalCentered="1"/>
  <pageMargins left="0.75" right="0.75" top="0.88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0.71875" style="116" customWidth="1"/>
    <col min="3" max="3" width="7.421875" style="0" customWidth="1"/>
    <col min="4" max="4" width="0.71875" style="116" customWidth="1"/>
    <col min="5" max="5" width="8.7109375" style="0" customWidth="1"/>
    <col min="6" max="6" width="1.1484375" style="0" customWidth="1"/>
    <col min="7" max="7" width="9.7109375" style="0" customWidth="1"/>
    <col min="8" max="8" width="10.140625" style="0" customWidth="1"/>
    <col min="9" max="9" width="13.140625" style="0" customWidth="1"/>
    <col min="10" max="10" width="1.1484375" style="0" customWidth="1"/>
    <col min="11" max="11" width="8.00390625" style="0" customWidth="1"/>
    <col min="12" max="16" width="7.7109375" style="0" customWidth="1"/>
    <col min="17" max="17" width="8.28125" style="0" customWidth="1"/>
    <col min="18" max="18" width="1.1484375" style="0" customWidth="1"/>
    <col min="19" max="19" width="15.140625" style="0" customWidth="1"/>
    <col min="20" max="20" width="0.71875" style="0" customWidth="1"/>
  </cols>
  <sheetData>
    <row r="1" spans="3:18" ht="15.75">
      <c r="C1" s="117"/>
      <c r="E1" s="1"/>
      <c r="F1" s="1"/>
      <c r="G1" s="1"/>
      <c r="H1" s="1"/>
      <c r="I1" s="1"/>
      <c r="J1" s="1"/>
      <c r="K1" s="1"/>
      <c r="R1" s="1"/>
    </row>
    <row r="2" spans="3:18" ht="15.75">
      <c r="C2" s="117"/>
      <c r="E2" s="1"/>
      <c r="F2" s="1"/>
      <c r="G2" s="1"/>
      <c r="H2" s="1"/>
      <c r="I2" s="1"/>
      <c r="J2" s="1"/>
      <c r="K2" s="1"/>
      <c r="R2" s="1"/>
    </row>
    <row r="3" spans="3:20" ht="12.75" customHeight="1">
      <c r="C3" s="118"/>
      <c r="D3" s="119"/>
      <c r="E3" s="120" t="s">
        <v>95</v>
      </c>
      <c r="F3" s="121"/>
      <c r="G3" s="182" t="s">
        <v>96</v>
      </c>
      <c r="H3" s="182"/>
      <c r="I3" s="182"/>
      <c r="J3" s="118"/>
      <c r="K3" s="182" t="s">
        <v>97</v>
      </c>
      <c r="L3" s="182"/>
      <c r="M3" s="182"/>
      <c r="N3" s="182"/>
      <c r="O3" s="182"/>
      <c r="P3" s="182"/>
      <c r="Q3" s="182"/>
      <c r="R3" s="122"/>
      <c r="S3" s="12" t="s">
        <v>98</v>
      </c>
      <c r="T3" s="2"/>
    </row>
    <row r="4" spans="2:20" s="123" customFormat="1" ht="15.75" customHeight="1">
      <c r="B4" s="124"/>
      <c r="C4" s="120" t="s">
        <v>42</v>
      </c>
      <c r="D4" s="125"/>
      <c r="E4" s="126" t="s">
        <v>99</v>
      </c>
      <c r="F4" s="121"/>
      <c r="G4" s="120" t="s">
        <v>1</v>
      </c>
      <c r="H4" s="120" t="s">
        <v>2</v>
      </c>
      <c r="I4" s="120" t="s">
        <v>0</v>
      </c>
      <c r="J4" s="121"/>
      <c r="K4" s="120" t="s">
        <v>100</v>
      </c>
      <c r="L4" s="120" t="s">
        <v>101</v>
      </c>
      <c r="M4" s="120" t="s">
        <v>102</v>
      </c>
      <c r="N4" s="120" t="s">
        <v>103</v>
      </c>
      <c r="O4" s="120" t="s">
        <v>104</v>
      </c>
      <c r="P4" s="120" t="s">
        <v>105</v>
      </c>
      <c r="Q4" s="120" t="s">
        <v>0</v>
      </c>
      <c r="R4" s="122"/>
      <c r="S4" s="127" t="s">
        <v>106</v>
      </c>
      <c r="T4" s="24"/>
    </row>
    <row r="5" spans="2:20" s="19" customFormat="1" ht="7.5" customHeight="1">
      <c r="B5" s="116"/>
      <c r="C5" s="128"/>
      <c r="D5" s="119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8"/>
      <c r="S5" s="153"/>
      <c r="T5" s="22"/>
    </row>
    <row r="6" spans="1:20" ht="15.75" customHeight="1">
      <c r="A6" s="183" t="s">
        <v>7</v>
      </c>
      <c r="B6" s="129"/>
      <c r="C6" s="130">
        <v>1</v>
      </c>
      <c r="D6" s="131"/>
      <c r="E6" s="132">
        <v>46</v>
      </c>
      <c r="F6" s="144"/>
      <c r="G6" s="132">
        <v>23220</v>
      </c>
      <c r="H6" s="132">
        <v>24796</v>
      </c>
      <c r="I6" s="132">
        <f aca="true" t="shared" si="0" ref="I6:I11">SUM(G6:H6)</f>
        <v>48016</v>
      </c>
      <c r="J6" s="144"/>
      <c r="K6" s="134">
        <v>589</v>
      </c>
      <c r="L6" s="135">
        <v>106</v>
      </c>
      <c r="M6" s="135">
        <v>69</v>
      </c>
      <c r="N6" s="135">
        <v>40</v>
      </c>
      <c r="O6" s="135">
        <v>0</v>
      </c>
      <c r="P6" s="136"/>
      <c r="Q6" s="135">
        <f aca="true" t="shared" si="1" ref="Q6:Q11">SUM(K6:P6)</f>
        <v>804</v>
      </c>
      <c r="R6" s="137"/>
      <c r="S6" s="135" t="str">
        <f>CONCATENATE(ROUNDUP(I6/(Q6-O6),0),":1")</f>
        <v>60:1</v>
      </c>
      <c r="T6" s="3"/>
    </row>
    <row r="7" spans="1:20" ht="15.75" customHeight="1">
      <c r="A7" s="184"/>
      <c r="B7" s="138"/>
      <c r="C7" s="139">
        <v>2</v>
      </c>
      <c r="D7" s="140"/>
      <c r="E7" s="141">
        <v>80</v>
      </c>
      <c r="F7" s="139"/>
      <c r="G7" s="141">
        <v>26313</v>
      </c>
      <c r="H7" s="141">
        <v>26091</v>
      </c>
      <c r="I7" s="141">
        <f t="shared" si="0"/>
        <v>52404</v>
      </c>
      <c r="J7" s="139"/>
      <c r="K7" s="139">
        <v>928</v>
      </c>
      <c r="L7" s="139">
        <v>135</v>
      </c>
      <c r="M7" s="139">
        <v>120</v>
      </c>
      <c r="N7" s="139">
        <v>75</v>
      </c>
      <c r="O7" s="139">
        <v>263</v>
      </c>
      <c r="P7" s="139"/>
      <c r="Q7" s="139">
        <f t="shared" si="1"/>
        <v>1521</v>
      </c>
      <c r="R7" s="29"/>
      <c r="S7" s="139" t="str">
        <f aca="true" t="shared" si="2" ref="S7:S27">CONCATENATE(ROUNDUP(I7/(Q7-O7),0),":1")</f>
        <v>42:1</v>
      </c>
      <c r="T7" s="15"/>
    </row>
    <row r="8" spans="1:20" ht="15.75" customHeight="1">
      <c r="A8" s="184"/>
      <c r="B8" s="138"/>
      <c r="C8" s="142">
        <v>3</v>
      </c>
      <c r="D8" s="143"/>
      <c r="E8" s="132">
        <v>73</v>
      </c>
      <c r="F8" s="144"/>
      <c r="G8" s="132">
        <v>18623</v>
      </c>
      <c r="H8" s="132">
        <v>11834</v>
      </c>
      <c r="I8" s="132">
        <f t="shared" si="0"/>
        <v>30457</v>
      </c>
      <c r="J8" s="144"/>
      <c r="K8" s="144">
        <v>486</v>
      </c>
      <c r="L8" s="144">
        <v>182</v>
      </c>
      <c r="M8" s="144">
        <v>68</v>
      </c>
      <c r="N8" s="144">
        <v>63</v>
      </c>
      <c r="O8" s="144">
        <v>79</v>
      </c>
      <c r="P8" s="144"/>
      <c r="Q8" s="144">
        <f t="shared" si="1"/>
        <v>878</v>
      </c>
      <c r="R8" s="30"/>
      <c r="S8" s="144" t="str">
        <f t="shared" si="2"/>
        <v>39:1</v>
      </c>
      <c r="T8" s="15"/>
    </row>
    <row r="9" spans="1:20" ht="15.75" customHeight="1">
      <c r="A9" s="184"/>
      <c r="B9" s="138"/>
      <c r="C9" s="139">
        <v>4</v>
      </c>
      <c r="D9" s="140"/>
      <c r="E9" s="141">
        <v>48</v>
      </c>
      <c r="F9" s="145"/>
      <c r="G9" s="141">
        <v>5460</v>
      </c>
      <c r="H9" s="141">
        <v>5808</v>
      </c>
      <c r="I9" s="141">
        <f t="shared" si="0"/>
        <v>11268</v>
      </c>
      <c r="J9" s="139"/>
      <c r="K9" s="139">
        <v>173</v>
      </c>
      <c r="L9" s="139">
        <v>128</v>
      </c>
      <c r="M9" s="139">
        <v>23</v>
      </c>
      <c r="N9" s="139">
        <v>29</v>
      </c>
      <c r="O9" s="139">
        <v>37</v>
      </c>
      <c r="P9" s="139"/>
      <c r="Q9" s="139">
        <f t="shared" si="1"/>
        <v>390</v>
      </c>
      <c r="R9" s="29"/>
      <c r="S9" s="139" t="str">
        <f t="shared" si="2"/>
        <v>32:1</v>
      </c>
      <c r="T9" s="15"/>
    </row>
    <row r="10" spans="1:20" ht="15.75" customHeight="1">
      <c r="A10" s="184"/>
      <c r="B10" s="138"/>
      <c r="C10" s="142">
        <v>5</v>
      </c>
      <c r="D10" s="143"/>
      <c r="E10" s="132">
        <v>79</v>
      </c>
      <c r="F10" s="144"/>
      <c r="G10" s="132">
        <v>9260</v>
      </c>
      <c r="H10" s="132">
        <v>11866</v>
      </c>
      <c r="I10" s="132">
        <f t="shared" si="0"/>
        <v>21126</v>
      </c>
      <c r="J10" s="144"/>
      <c r="K10" s="144">
        <v>288</v>
      </c>
      <c r="L10" s="144">
        <v>369</v>
      </c>
      <c r="M10" s="144">
        <v>50</v>
      </c>
      <c r="N10" s="144">
        <v>69</v>
      </c>
      <c r="O10" s="144">
        <v>44</v>
      </c>
      <c r="P10" s="144"/>
      <c r="Q10" s="144">
        <f t="shared" si="1"/>
        <v>820</v>
      </c>
      <c r="R10" s="30"/>
      <c r="S10" s="144" t="str">
        <f t="shared" si="2"/>
        <v>28:1</v>
      </c>
      <c r="T10" s="15"/>
    </row>
    <row r="11" spans="1:20" ht="15.75" customHeight="1">
      <c r="A11" s="184"/>
      <c r="B11" s="138"/>
      <c r="C11" s="139">
        <v>6</v>
      </c>
      <c r="D11" s="140"/>
      <c r="E11" s="146">
        <v>76</v>
      </c>
      <c r="F11" s="139"/>
      <c r="G11" s="146">
        <v>8865</v>
      </c>
      <c r="H11" s="146">
        <v>8846</v>
      </c>
      <c r="I11" s="146">
        <f t="shared" si="0"/>
        <v>17711</v>
      </c>
      <c r="J11" s="139"/>
      <c r="K11" s="147">
        <v>448</v>
      </c>
      <c r="L11" s="147">
        <v>189</v>
      </c>
      <c r="M11" s="147">
        <v>168</v>
      </c>
      <c r="N11" s="147">
        <v>24</v>
      </c>
      <c r="O11" s="147">
        <v>41</v>
      </c>
      <c r="P11" s="147"/>
      <c r="Q11" s="147">
        <f t="shared" si="1"/>
        <v>870</v>
      </c>
      <c r="R11" s="29"/>
      <c r="S11" s="147" t="str">
        <f t="shared" si="2"/>
        <v>22:1</v>
      </c>
      <c r="T11" s="15"/>
    </row>
    <row r="12" spans="1:20" ht="15.75" customHeight="1">
      <c r="A12" s="185"/>
      <c r="B12" s="148"/>
      <c r="C12" s="149" t="s">
        <v>6</v>
      </c>
      <c r="D12" s="150"/>
      <c r="E12" s="151">
        <f>SUM(E6:E11)</f>
        <v>402</v>
      </c>
      <c r="F12" s="152"/>
      <c r="G12" s="151">
        <f>SUM(G6:G11)</f>
        <v>91741</v>
      </c>
      <c r="H12" s="151">
        <f>SUM(H6:H11)</f>
        <v>89241</v>
      </c>
      <c r="I12" s="151">
        <f>SUM(I6:I11)</f>
        <v>180982</v>
      </c>
      <c r="J12" s="152"/>
      <c r="K12" s="152">
        <f>SUM(K6:K11)</f>
        <v>2912</v>
      </c>
      <c r="L12" s="152">
        <f>SUM(L6:L11)</f>
        <v>1109</v>
      </c>
      <c r="M12" s="152">
        <f>SUM(M6:M11)</f>
        <v>498</v>
      </c>
      <c r="N12" s="152">
        <f>SUM(N6:N11)</f>
        <v>300</v>
      </c>
      <c r="O12" s="152">
        <f>SUM(O6:O11)</f>
        <v>464</v>
      </c>
      <c r="P12" s="152">
        <f>SUM(P7:P11)</f>
        <v>0</v>
      </c>
      <c r="Q12" s="152">
        <f>SUM(Q7:Q11)</f>
        <v>4479</v>
      </c>
      <c r="R12" s="153"/>
      <c r="S12" s="152" t="str">
        <f t="shared" si="2"/>
        <v>46:1</v>
      </c>
      <c r="T12" s="16"/>
    </row>
    <row r="13" spans="1:20" ht="4.5" customHeight="1">
      <c r="A13" s="26"/>
      <c r="B13" s="154"/>
      <c r="C13" s="155"/>
      <c r="D13" s="156"/>
      <c r="E13" s="173"/>
      <c r="F13" s="174"/>
      <c r="G13" s="174"/>
      <c r="H13" s="174"/>
      <c r="I13" s="174"/>
      <c r="J13" s="128"/>
      <c r="K13" s="144"/>
      <c r="L13" s="144"/>
      <c r="M13" s="144"/>
      <c r="N13" s="144"/>
      <c r="O13" s="144"/>
      <c r="P13" s="144"/>
      <c r="Q13" s="144"/>
      <c r="R13" s="18"/>
      <c r="S13" s="171"/>
      <c r="T13" s="2"/>
    </row>
    <row r="14" spans="1:20" ht="15.75" customHeight="1">
      <c r="A14" s="183" t="s">
        <v>8</v>
      </c>
      <c r="B14" s="129"/>
      <c r="C14" s="130">
        <v>1</v>
      </c>
      <c r="D14" s="131"/>
      <c r="E14" s="132">
        <v>38</v>
      </c>
      <c r="F14" s="144"/>
      <c r="G14" s="132">
        <v>10191</v>
      </c>
      <c r="H14" s="132">
        <v>10393</v>
      </c>
      <c r="I14" s="132">
        <f aca="true" t="shared" si="3" ref="I14:I19">SUM(G14:H14)</f>
        <v>20584</v>
      </c>
      <c r="J14" s="133"/>
      <c r="K14" s="133"/>
      <c r="L14" s="133"/>
      <c r="M14" s="133"/>
      <c r="N14" s="133"/>
      <c r="O14" s="133"/>
      <c r="P14" s="133"/>
      <c r="Q14" s="133">
        <v>59</v>
      </c>
      <c r="R14" s="137"/>
      <c r="S14" s="135" t="s">
        <v>114</v>
      </c>
      <c r="T14" s="3"/>
    </row>
    <row r="15" spans="1:20" ht="15.75" customHeight="1">
      <c r="A15" s="184"/>
      <c r="B15" s="138"/>
      <c r="C15" s="139">
        <v>2</v>
      </c>
      <c r="D15" s="140"/>
      <c r="E15" s="141">
        <v>46</v>
      </c>
      <c r="F15" s="139"/>
      <c r="G15" s="141">
        <v>12341</v>
      </c>
      <c r="H15" s="141">
        <v>10332</v>
      </c>
      <c r="I15" s="141">
        <f t="shared" si="3"/>
        <v>22673</v>
      </c>
      <c r="J15" s="139"/>
      <c r="K15" s="139">
        <v>465</v>
      </c>
      <c r="L15" s="139">
        <v>62</v>
      </c>
      <c r="M15" s="139">
        <v>42</v>
      </c>
      <c r="N15" s="139">
        <v>13</v>
      </c>
      <c r="O15" s="139">
        <v>131</v>
      </c>
      <c r="P15" s="139">
        <v>0</v>
      </c>
      <c r="Q15" s="139">
        <f>SUM(K15:P15)</f>
        <v>713</v>
      </c>
      <c r="R15" s="29"/>
      <c r="S15" s="139" t="str">
        <f t="shared" si="2"/>
        <v>39:1</v>
      </c>
      <c r="T15" s="15"/>
    </row>
    <row r="16" spans="1:20" ht="15.75" customHeight="1">
      <c r="A16" s="184"/>
      <c r="B16" s="138"/>
      <c r="C16" s="142">
        <v>3</v>
      </c>
      <c r="D16" s="143"/>
      <c r="E16" s="132">
        <v>21</v>
      </c>
      <c r="F16" s="144"/>
      <c r="G16" s="132">
        <v>2476</v>
      </c>
      <c r="H16" s="132">
        <v>1946</v>
      </c>
      <c r="I16" s="132">
        <f t="shared" si="3"/>
        <v>4422</v>
      </c>
      <c r="J16" s="144"/>
      <c r="K16" s="144">
        <v>91</v>
      </c>
      <c r="L16" s="144">
        <v>26</v>
      </c>
      <c r="M16" s="144">
        <v>8</v>
      </c>
      <c r="N16" s="144">
        <v>3</v>
      </c>
      <c r="O16" s="144">
        <v>15</v>
      </c>
      <c r="P16" s="144">
        <v>0</v>
      </c>
      <c r="Q16" s="144">
        <f>SUM(K16:P16)</f>
        <v>143</v>
      </c>
      <c r="R16" s="30"/>
      <c r="S16" s="144" t="str">
        <f t="shared" si="2"/>
        <v>35:1</v>
      </c>
      <c r="T16" s="15"/>
    </row>
    <row r="17" spans="1:20" ht="15.75" customHeight="1">
      <c r="A17" s="184"/>
      <c r="B17" s="138"/>
      <c r="C17" s="139">
        <v>4</v>
      </c>
      <c r="D17" s="140"/>
      <c r="E17" s="141">
        <v>9</v>
      </c>
      <c r="F17" s="139"/>
      <c r="G17" s="141">
        <v>1214</v>
      </c>
      <c r="H17" s="141">
        <v>994</v>
      </c>
      <c r="I17" s="141">
        <f t="shared" si="3"/>
        <v>2208</v>
      </c>
      <c r="J17" s="139"/>
      <c r="K17" s="139">
        <v>94</v>
      </c>
      <c r="L17" s="139">
        <v>8</v>
      </c>
      <c r="M17" s="139">
        <v>7</v>
      </c>
      <c r="N17" s="139">
        <v>3</v>
      </c>
      <c r="O17" s="139">
        <v>7</v>
      </c>
      <c r="P17" s="139">
        <v>0</v>
      </c>
      <c r="Q17" s="139">
        <f>SUM(K17:P17)</f>
        <v>119</v>
      </c>
      <c r="R17" s="29"/>
      <c r="S17" s="139" t="str">
        <f t="shared" si="2"/>
        <v>20:1</v>
      </c>
      <c r="T17" s="15"/>
    </row>
    <row r="18" spans="1:20" ht="15.75" customHeight="1">
      <c r="A18" s="184"/>
      <c r="B18" s="138"/>
      <c r="C18" s="142">
        <v>5</v>
      </c>
      <c r="D18" s="143"/>
      <c r="E18" s="132">
        <v>19</v>
      </c>
      <c r="F18" s="144"/>
      <c r="G18" s="132">
        <v>2511</v>
      </c>
      <c r="H18" s="132">
        <v>2097</v>
      </c>
      <c r="I18" s="132">
        <f t="shared" si="3"/>
        <v>4608</v>
      </c>
      <c r="J18" s="144"/>
      <c r="K18" s="144">
        <v>58</v>
      </c>
      <c r="L18" s="144">
        <v>14</v>
      </c>
      <c r="M18" s="144">
        <v>7</v>
      </c>
      <c r="N18" s="144">
        <v>2</v>
      </c>
      <c r="O18" s="144">
        <v>2</v>
      </c>
      <c r="P18" s="144">
        <v>0</v>
      </c>
      <c r="Q18" s="144">
        <f>SUM(K18:P18)</f>
        <v>83</v>
      </c>
      <c r="R18" s="30"/>
      <c r="S18" s="144" t="str">
        <f t="shared" si="2"/>
        <v>57:1</v>
      </c>
      <c r="T18" s="15"/>
    </row>
    <row r="19" spans="1:20" ht="15.75" customHeight="1">
      <c r="A19" s="184"/>
      <c r="B19" s="138"/>
      <c r="C19" s="139">
        <v>6</v>
      </c>
      <c r="D19" s="140"/>
      <c r="E19" s="146">
        <v>13</v>
      </c>
      <c r="F19" s="139"/>
      <c r="G19" s="146">
        <v>1440</v>
      </c>
      <c r="H19" s="146">
        <v>1130</v>
      </c>
      <c r="I19" s="146">
        <f t="shared" si="3"/>
        <v>2570</v>
      </c>
      <c r="J19" s="139"/>
      <c r="K19" s="147">
        <v>67</v>
      </c>
      <c r="L19" s="147">
        <v>23</v>
      </c>
      <c r="M19" s="147">
        <v>6</v>
      </c>
      <c r="N19" s="147">
        <v>5</v>
      </c>
      <c r="O19" s="147">
        <v>1</v>
      </c>
      <c r="P19" s="147"/>
      <c r="Q19" s="147">
        <f>SUM(K19:P19)</f>
        <v>102</v>
      </c>
      <c r="R19" s="29"/>
      <c r="S19" s="147" t="str">
        <f t="shared" si="2"/>
        <v>26:1</v>
      </c>
      <c r="T19" s="15"/>
    </row>
    <row r="20" spans="1:20" ht="15.75" customHeight="1">
      <c r="A20" s="185"/>
      <c r="B20" s="148"/>
      <c r="C20" s="149" t="s">
        <v>6</v>
      </c>
      <c r="D20" s="150"/>
      <c r="E20" s="151">
        <v>160</v>
      </c>
      <c r="F20" s="157"/>
      <c r="G20" s="151">
        <f>SUM(G14:G19)</f>
        <v>30173</v>
      </c>
      <c r="H20" s="151">
        <f>SUM(H14:H19)</f>
        <v>26892</v>
      </c>
      <c r="I20" s="151">
        <f>SUM(I14:I19)</f>
        <v>57065</v>
      </c>
      <c r="J20" s="157"/>
      <c r="K20" s="157">
        <f aca="true" t="shared" si="4" ref="K20:Q20">SUM(K14:K19)</f>
        <v>775</v>
      </c>
      <c r="L20" s="157">
        <f t="shared" si="4"/>
        <v>133</v>
      </c>
      <c r="M20" s="157">
        <f t="shared" si="4"/>
        <v>70</v>
      </c>
      <c r="N20" s="157">
        <f t="shared" si="4"/>
        <v>26</v>
      </c>
      <c r="O20" s="157">
        <f t="shared" si="4"/>
        <v>156</v>
      </c>
      <c r="P20" s="157">
        <f t="shared" si="4"/>
        <v>0</v>
      </c>
      <c r="Q20" s="157">
        <f t="shared" si="4"/>
        <v>1219</v>
      </c>
      <c r="R20" s="27"/>
      <c r="S20" s="152" t="str">
        <f t="shared" si="2"/>
        <v>54:1</v>
      </c>
      <c r="T20" s="16"/>
    </row>
    <row r="21" spans="1:20" ht="4.5" customHeight="1">
      <c r="A21" s="26"/>
      <c r="B21" s="154"/>
      <c r="C21" s="118"/>
      <c r="D21" s="156"/>
      <c r="E21" s="118"/>
      <c r="F21" s="118"/>
      <c r="G21" s="173"/>
      <c r="H21" s="173"/>
      <c r="I21" s="173"/>
      <c r="J21" s="118"/>
      <c r="K21" s="118"/>
      <c r="L21" s="158"/>
      <c r="M21" s="158"/>
      <c r="N21" s="158"/>
      <c r="O21" s="158"/>
      <c r="P21" s="158"/>
      <c r="Q21" s="171"/>
      <c r="R21" s="172"/>
      <c r="S21" s="171"/>
      <c r="T21" s="2"/>
    </row>
    <row r="22" spans="1:20" ht="15.75" customHeight="1">
      <c r="A22" s="183" t="s">
        <v>107</v>
      </c>
      <c r="B22" s="129"/>
      <c r="C22" s="130">
        <v>1</v>
      </c>
      <c r="D22" s="131"/>
      <c r="E22" s="159">
        <v>23</v>
      </c>
      <c r="F22" s="159"/>
      <c r="G22" s="132">
        <v>9871</v>
      </c>
      <c r="H22" s="132">
        <v>6693</v>
      </c>
      <c r="I22" s="132">
        <f aca="true" t="shared" si="5" ref="I22:I27">SUM(G22:H22)</f>
        <v>16564</v>
      </c>
      <c r="J22" s="159"/>
      <c r="K22" s="159"/>
      <c r="L22" s="159"/>
      <c r="M22" s="159"/>
      <c r="N22" s="159"/>
      <c r="O22" s="159"/>
      <c r="P22" s="159"/>
      <c r="Q22" s="144">
        <v>159</v>
      </c>
      <c r="R22" s="24"/>
      <c r="S22" s="135" t="s">
        <v>114</v>
      </c>
      <c r="T22" s="3"/>
    </row>
    <row r="23" spans="1:20" ht="15.75" customHeight="1">
      <c r="A23" s="184"/>
      <c r="B23" s="138"/>
      <c r="C23" s="139">
        <v>2</v>
      </c>
      <c r="D23" s="140"/>
      <c r="E23" s="139">
        <v>13</v>
      </c>
      <c r="F23" s="139"/>
      <c r="G23" s="141">
        <v>2936</v>
      </c>
      <c r="H23" s="141">
        <v>2507</v>
      </c>
      <c r="I23" s="141">
        <f t="shared" si="5"/>
        <v>5443</v>
      </c>
      <c r="J23" s="139"/>
      <c r="K23" s="139">
        <v>207</v>
      </c>
      <c r="L23" s="139">
        <v>9</v>
      </c>
      <c r="M23" s="139">
        <v>13</v>
      </c>
      <c r="N23" s="139">
        <v>3</v>
      </c>
      <c r="O23" s="139">
        <v>2</v>
      </c>
      <c r="P23" s="139"/>
      <c r="Q23" s="160">
        <f>SUM(K23:P23)</f>
        <v>234</v>
      </c>
      <c r="R23" s="29"/>
      <c r="S23" s="139" t="str">
        <f t="shared" si="2"/>
        <v>24:1</v>
      </c>
      <c r="T23" s="15"/>
    </row>
    <row r="24" spans="1:20" ht="15.75" customHeight="1">
      <c r="A24" s="184"/>
      <c r="B24" s="138"/>
      <c r="C24" s="142">
        <v>3</v>
      </c>
      <c r="D24" s="143"/>
      <c r="E24" s="158">
        <v>4</v>
      </c>
      <c r="F24" s="158"/>
      <c r="G24" s="132">
        <v>1292</v>
      </c>
      <c r="H24" s="132">
        <v>981</v>
      </c>
      <c r="I24" s="132">
        <f t="shared" si="5"/>
        <v>2273</v>
      </c>
      <c r="J24" s="158"/>
      <c r="K24" s="158">
        <v>53</v>
      </c>
      <c r="L24" s="158">
        <v>5</v>
      </c>
      <c r="M24" s="158">
        <v>3</v>
      </c>
      <c r="N24" s="158">
        <v>1</v>
      </c>
      <c r="O24" s="158">
        <v>2</v>
      </c>
      <c r="P24" s="158"/>
      <c r="Q24" s="158">
        <f>SUM(K24:P24)</f>
        <v>64</v>
      </c>
      <c r="R24" s="24"/>
      <c r="S24" s="144" t="str">
        <f t="shared" si="2"/>
        <v>37:1</v>
      </c>
      <c r="T24" s="15"/>
    </row>
    <row r="25" spans="1:20" ht="15.75" customHeight="1">
      <c r="A25" s="184"/>
      <c r="B25" s="138"/>
      <c r="C25" s="139">
        <v>4</v>
      </c>
      <c r="D25" s="140"/>
      <c r="E25" s="139">
        <v>1</v>
      </c>
      <c r="F25" s="139"/>
      <c r="G25" s="141">
        <v>479</v>
      </c>
      <c r="H25" s="141">
        <v>374</v>
      </c>
      <c r="I25" s="141">
        <f t="shared" si="5"/>
        <v>853</v>
      </c>
      <c r="J25" s="139"/>
      <c r="K25" s="139">
        <v>22</v>
      </c>
      <c r="L25" s="139">
        <v>4</v>
      </c>
      <c r="M25" s="139">
        <v>1</v>
      </c>
      <c r="N25" s="139">
        <v>0</v>
      </c>
      <c r="O25" s="139">
        <v>0</v>
      </c>
      <c r="P25" s="139"/>
      <c r="Q25" s="139">
        <f>SUM(K25:P25)</f>
        <v>27</v>
      </c>
      <c r="R25" s="29"/>
      <c r="S25" s="139" t="str">
        <f t="shared" si="2"/>
        <v>32:1</v>
      </c>
      <c r="T25" s="15"/>
    </row>
    <row r="26" spans="1:20" ht="15.75" customHeight="1">
      <c r="A26" s="184"/>
      <c r="B26" s="138"/>
      <c r="C26" s="142">
        <v>5</v>
      </c>
      <c r="D26" s="143"/>
      <c r="E26" s="158">
        <v>5</v>
      </c>
      <c r="F26" s="158"/>
      <c r="G26" s="132">
        <v>1495</v>
      </c>
      <c r="H26" s="132">
        <v>831</v>
      </c>
      <c r="I26" s="132">
        <f t="shared" si="5"/>
        <v>2326</v>
      </c>
      <c r="J26" s="158"/>
      <c r="K26" s="158">
        <v>67</v>
      </c>
      <c r="L26" s="158">
        <v>9</v>
      </c>
      <c r="M26" s="158">
        <v>3</v>
      </c>
      <c r="N26" s="158">
        <v>1</v>
      </c>
      <c r="O26" s="158">
        <v>1</v>
      </c>
      <c r="P26" s="158"/>
      <c r="Q26" s="158">
        <f>SUM(K26:P26)</f>
        <v>81</v>
      </c>
      <c r="R26" s="24"/>
      <c r="S26" s="144" t="str">
        <f t="shared" si="2"/>
        <v>30:1</v>
      </c>
      <c r="T26" s="15"/>
    </row>
    <row r="27" spans="1:20" ht="15.75" customHeight="1">
      <c r="A27" s="184"/>
      <c r="B27" s="138"/>
      <c r="C27" s="139">
        <v>6</v>
      </c>
      <c r="D27" s="140"/>
      <c r="E27" s="147">
        <v>3</v>
      </c>
      <c r="F27" s="139"/>
      <c r="G27" s="146">
        <v>667</v>
      </c>
      <c r="H27" s="146">
        <v>409</v>
      </c>
      <c r="I27" s="146">
        <f t="shared" si="5"/>
        <v>1076</v>
      </c>
      <c r="J27" s="139"/>
      <c r="K27" s="147"/>
      <c r="L27" s="147"/>
      <c r="M27" s="147"/>
      <c r="N27" s="147"/>
      <c r="O27" s="147"/>
      <c r="P27" s="147"/>
      <c r="Q27" s="147">
        <v>41</v>
      </c>
      <c r="R27" s="29"/>
      <c r="S27" s="147" t="str">
        <f t="shared" si="2"/>
        <v>27:1</v>
      </c>
      <c r="T27" s="15"/>
    </row>
    <row r="28" spans="1:20" ht="15.75" customHeight="1">
      <c r="A28" s="185"/>
      <c r="B28" s="148"/>
      <c r="C28" s="149" t="s">
        <v>6</v>
      </c>
      <c r="D28" s="150"/>
      <c r="E28" s="157">
        <v>49</v>
      </c>
      <c r="F28" s="157"/>
      <c r="G28" s="151">
        <f>SUM(G22:G27)</f>
        <v>16740</v>
      </c>
      <c r="H28" s="151">
        <f>SUM(H22:H27)</f>
        <v>11795</v>
      </c>
      <c r="I28" s="151">
        <f>SUM(I22:I27)</f>
        <v>28535</v>
      </c>
      <c r="J28" s="157"/>
      <c r="K28" s="157">
        <f aca="true" t="shared" si="6" ref="K28:Q28">SUM(K22:K27)</f>
        <v>349</v>
      </c>
      <c r="L28" s="157">
        <f t="shared" si="6"/>
        <v>27</v>
      </c>
      <c r="M28" s="157">
        <f t="shared" si="6"/>
        <v>20</v>
      </c>
      <c r="N28" s="157">
        <f t="shared" si="6"/>
        <v>5</v>
      </c>
      <c r="O28" s="157">
        <f t="shared" si="6"/>
        <v>5</v>
      </c>
      <c r="P28" s="157">
        <f t="shared" si="6"/>
        <v>0</v>
      </c>
      <c r="Q28" s="157">
        <f t="shared" si="6"/>
        <v>606</v>
      </c>
      <c r="R28" s="27"/>
      <c r="S28" s="152" t="str">
        <f>CONCATENATE(ROUNDUP(I28/(Q28-O28),0),":1")</f>
        <v>48:1</v>
      </c>
      <c r="T28" s="16"/>
    </row>
    <row r="29" spans="1:20" ht="12.75" customHeight="1">
      <c r="A29" s="2"/>
      <c r="B29" s="115" t="s">
        <v>108</v>
      </c>
      <c r="C29" s="161"/>
      <c r="D29" s="2"/>
      <c r="E29" s="2"/>
      <c r="F29" s="2" t="s">
        <v>109</v>
      </c>
      <c r="G29" s="2"/>
      <c r="H29" s="2"/>
      <c r="I29" s="2"/>
      <c r="J29" s="2"/>
      <c r="K29" s="2" t="s">
        <v>110</v>
      </c>
      <c r="L29" s="2"/>
      <c r="M29" s="2"/>
      <c r="N29" s="2"/>
      <c r="O29" s="2"/>
      <c r="P29" s="2"/>
      <c r="Q29" s="2"/>
      <c r="R29" s="2"/>
      <c r="S29" s="135"/>
      <c r="T29" s="2"/>
    </row>
    <row r="30" spans="1:20" ht="12.75" customHeight="1">
      <c r="A30" s="2"/>
      <c r="B30" s="161"/>
      <c r="C30" s="115" t="s">
        <v>111</v>
      </c>
      <c r="D30" s="161"/>
      <c r="E30" s="2"/>
      <c r="F30" s="2"/>
      <c r="G30" s="2" t="s">
        <v>112</v>
      </c>
      <c r="H30" s="2"/>
      <c r="I30" s="2"/>
      <c r="O30" s="2"/>
      <c r="P30" s="2"/>
      <c r="Q30" s="2"/>
      <c r="R30" s="2"/>
      <c r="S30" s="2"/>
      <c r="T30" s="2"/>
    </row>
    <row r="31" spans="1:20" ht="15.75" customHeight="1">
      <c r="A31" s="2"/>
      <c r="B31" s="161"/>
      <c r="C31" s="181" t="s">
        <v>113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2"/>
    </row>
    <row r="32" spans="1:20" ht="11.25" customHeight="1">
      <c r="A32" s="2"/>
      <c r="B32" s="16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2"/>
    </row>
    <row r="33" ht="12.75" customHeight="1"/>
    <row r="34" spans="3:9" ht="15.75">
      <c r="C34" s="1" t="s">
        <v>115</v>
      </c>
      <c r="D34" s="162"/>
      <c r="E34" s="1"/>
      <c r="F34" s="1"/>
      <c r="G34" s="1"/>
      <c r="H34" s="1"/>
      <c r="I34" s="1"/>
    </row>
    <row r="36" spans="1:2" ht="15.75">
      <c r="A36" s="1"/>
      <c r="B36" s="162"/>
    </row>
  </sheetData>
  <mergeCells count="6">
    <mergeCell ref="C31:S32"/>
    <mergeCell ref="K3:Q3"/>
    <mergeCell ref="A14:A20"/>
    <mergeCell ref="A22:A28"/>
    <mergeCell ref="A6:A12"/>
    <mergeCell ref="G3:I3"/>
  </mergeCells>
  <printOptions horizontalCentered="1" verticalCentered="1"/>
  <pageMargins left="0.29" right="0.75" top="0.87" bottom="1" header="0.5" footer="0.5"/>
  <pageSetup horizontalDpi="600" verticalDpi="600" orientation="landscape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5" width="13.28125" style="0" customWidth="1"/>
    <col min="6" max="6" width="11.57421875" style="0" customWidth="1"/>
    <col min="7" max="7" width="0.9921875" style="0" customWidth="1"/>
    <col min="9" max="9" width="0.9921875" style="0" customWidth="1"/>
  </cols>
  <sheetData>
    <row r="1" spans="2:6" ht="18">
      <c r="B1" s="5"/>
      <c r="C1" s="5"/>
      <c r="D1" s="5"/>
      <c r="E1" s="5"/>
      <c r="F1" s="5"/>
    </row>
    <row r="2" spans="2:6" ht="18">
      <c r="B2" s="6"/>
      <c r="C2" s="7"/>
      <c r="D2" s="7"/>
      <c r="E2" s="7"/>
      <c r="F2" s="7"/>
    </row>
    <row r="3" spans="2:6" ht="18">
      <c r="B3" s="9"/>
      <c r="C3" s="9"/>
      <c r="D3" s="9"/>
      <c r="E3" s="9"/>
      <c r="F3" s="9"/>
    </row>
    <row r="4" spans="1:9" s="48" customFormat="1" ht="19.5" customHeight="1">
      <c r="A4" s="53"/>
      <c r="B4" s="187" t="s">
        <v>9</v>
      </c>
      <c r="C4" s="187"/>
      <c r="D4" s="187"/>
      <c r="E4" s="187"/>
      <c r="F4" s="187"/>
      <c r="G4" s="187"/>
      <c r="H4" s="187"/>
      <c r="I4" s="49"/>
    </row>
    <row r="5" spans="1:9" ht="15.75" customHeight="1">
      <c r="A5" s="54"/>
      <c r="B5" s="38" t="s">
        <v>10</v>
      </c>
      <c r="C5" s="12" t="s">
        <v>7</v>
      </c>
      <c r="D5" s="12" t="s">
        <v>8</v>
      </c>
      <c r="E5" s="12" t="s">
        <v>84</v>
      </c>
      <c r="F5" s="12" t="s">
        <v>11</v>
      </c>
      <c r="G5" s="18"/>
      <c r="H5" s="12" t="s">
        <v>0</v>
      </c>
      <c r="I5" s="15"/>
    </row>
    <row r="6" spans="1:9" ht="15.75" customHeight="1">
      <c r="A6" s="54"/>
      <c r="B6" s="26" t="s">
        <v>13</v>
      </c>
      <c r="C6" s="43">
        <v>45</v>
      </c>
      <c r="D6" s="43">
        <v>36</v>
      </c>
      <c r="E6" s="14">
        <v>4</v>
      </c>
      <c r="F6" s="43">
        <v>23</v>
      </c>
      <c r="G6" s="34"/>
      <c r="H6" s="20">
        <f aca="true" t="shared" si="0" ref="H6:H11">SUM(C6:F6)</f>
        <v>108</v>
      </c>
      <c r="I6" s="15"/>
    </row>
    <row r="7" spans="1:9" ht="15.75" customHeight="1">
      <c r="A7" s="54"/>
      <c r="B7" s="39" t="s">
        <v>14</v>
      </c>
      <c r="C7" s="40">
        <v>66</v>
      </c>
      <c r="D7" s="40">
        <v>32</v>
      </c>
      <c r="E7" s="75">
        <v>14</v>
      </c>
      <c r="F7" s="40">
        <v>13</v>
      </c>
      <c r="G7" s="34"/>
      <c r="H7" s="21">
        <f t="shared" si="0"/>
        <v>125</v>
      </c>
      <c r="I7" s="15"/>
    </row>
    <row r="8" spans="1:9" ht="15.75" customHeight="1">
      <c r="A8" s="54"/>
      <c r="B8" s="26" t="s">
        <v>15</v>
      </c>
      <c r="C8" s="43">
        <v>61</v>
      </c>
      <c r="D8" s="43">
        <v>10</v>
      </c>
      <c r="E8" s="14">
        <v>14</v>
      </c>
      <c r="F8" s="43">
        <v>4</v>
      </c>
      <c r="G8" s="34"/>
      <c r="H8" s="20">
        <f t="shared" si="0"/>
        <v>89</v>
      </c>
      <c r="I8" s="15"/>
    </row>
    <row r="9" spans="1:9" ht="15.75" customHeight="1">
      <c r="A9" s="54"/>
      <c r="B9" s="39" t="s">
        <v>16</v>
      </c>
      <c r="C9" s="40">
        <v>43</v>
      </c>
      <c r="D9" s="40">
        <v>4</v>
      </c>
      <c r="E9" s="75">
        <v>5</v>
      </c>
      <c r="F9" s="40">
        <v>1</v>
      </c>
      <c r="G9" s="34"/>
      <c r="H9" s="21">
        <f t="shared" si="0"/>
        <v>53</v>
      </c>
      <c r="I9" s="15"/>
    </row>
    <row r="10" spans="1:16" ht="15.75" customHeight="1">
      <c r="A10" s="55"/>
      <c r="B10" s="26" t="s">
        <v>17</v>
      </c>
      <c r="C10" s="43">
        <v>66</v>
      </c>
      <c r="D10" s="43">
        <v>8</v>
      </c>
      <c r="E10" s="14">
        <v>16</v>
      </c>
      <c r="F10" s="43">
        <v>5</v>
      </c>
      <c r="G10" s="34"/>
      <c r="H10" s="20">
        <f t="shared" si="0"/>
        <v>95</v>
      </c>
      <c r="I10" s="50"/>
      <c r="J10" s="37"/>
      <c r="K10" s="32"/>
      <c r="L10" s="32"/>
      <c r="M10" s="32"/>
      <c r="N10" s="32"/>
      <c r="O10" s="19"/>
      <c r="P10" s="19"/>
    </row>
    <row r="11" spans="1:16" ht="15.75" customHeight="1">
      <c r="A11" s="56"/>
      <c r="B11" s="39" t="s">
        <v>18</v>
      </c>
      <c r="C11" s="40">
        <v>67</v>
      </c>
      <c r="D11" s="40">
        <v>7</v>
      </c>
      <c r="E11" s="40">
        <v>10</v>
      </c>
      <c r="F11" s="40">
        <v>3</v>
      </c>
      <c r="G11" s="34"/>
      <c r="H11" s="21">
        <f t="shared" si="0"/>
        <v>87</v>
      </c>
      <c r="I11" s="51"/>
      <c r="J11" s="33"/>
      <c r="K11" s="33"/>
      <c r="L11" s="33"/>
      <c r="M11" s="33"/>
      <c r="N11" s="33"/>
      <c r="O11" s="19"/>
      <c r="P11" s="19"/>
    </row>
    <row r="12" spans="1:16" ht="5.25" customHeight="1">
      <c r="A12" s="57"/>
      <c r="B12" s="17"/>
      <c r="C12" s="35"/>
      <c r="D12" s="35"/>
      <c r="E12" s="35"/>
      <c r="F12" s="35"/>
      <c r="G12" s="34"/>
      <c r="H12" s="31"/>
      <c r="I12" s="45"/>
      <c r="J12" s="186"/>
      <c r="K12" s="186"/>
      <c r="L12" s="186"/>
      <c r="M12" s="186"/>
      <c r="N12" s="186"/>
      <c r="O12" s="186"/>
      <c r="P12" s="19"/>
    </row>
    <row r="13" spans="1:16" ht="15.75" customHeight="1">
      <c r="A13" s="58"/>
      <c r="B13" s="23" t="s">
        <v>6</v>
      </c>
      <c r="C13" s="27">
        <f>SUM(C6:C11)</f>
        <v>348</v>
      </c>
      <c r="D13" s="27">
        <f>SUM(D6:D11)</f>
        <v>97</v>
      </c>
      <c r="E13" s="27">
        <f>SUM(E6:E11)</f>
        <v>63</v>
      </c>
      <c r="F13" s="27">
        <f>SUM(F6:F11)</f>
        <v>49</v>
      </c>
      <c r="G13" s="47"/>
      <c r="H13" s="27">
        <f>SUM(C13:F13)</f>
        <v>557</v>
      </c>
      <c r="I13" s="52"/>
      <c r="J13" s="18"/>
      <c r="K13" s="18"/>
      <c r="L13" s="18"/>
      <c r="M13" s="18"/>
      <c r="N13" s="18"/>
      <c r="O13" s="18"/>
      <c r="P13" s="19"/>
    </row>
    <row r="14" spans="1:16" ht="18">
      <c r="A14" s="17"/>
      <c r="B14" s="8"/>
      <c r="C14" s="9"/>
      <c r="D14" s="9"/>
      <c r="E14" s="9"/>
      <c r="F14" s="9"/>
      <c r="G14" s="22"/>
      <c r="H14" s="2"/>
      <c r="I14" s="17"/>
      <c r="J14" s="34"/>
      <c r="K14" s="34"/>
      <c r="L14" s="34"/>
      <c r="M14" s="34"/>
      <c r="N14" s="34"/>
      <c r="O14" s="18"/>
      <c r="P14" s="19"/>
    </row>
    <row r="15" spans="1:16" ht="12.75">
      <c r="A15" s="113"/>
      <c r="B15" s="115" t="s">
        <v>94</v>
      </c>
      <c r="C15" s="114"/>
      <c r="D15" s="114"/>
      <c r="E15" s="113"/>
      <c r="F15" s="113"/>
      <c r="H15" s="18"/>
      <c r="I15" s="17"/>
      <c r="J15" s="34"/>
      <c r="K15" s="34"/>
      <c r="L15" s="34"/>
      <c r="M15" s="34"/>
      <c r="N15" s="34"/>
      <c r="O15" s="18"/>
      <c r="P15" s="19"/>
    </row>
    <row r="16" spans="1:16" ht="12.75">
      <c r="A16" s="113"/>
      <c r="B16" s="113"/>
      <c r="C16" s="114"/>
      <c r="D16" s="114"/>
      <c r="E16" s="113"/>
      <c r="F16" s="113"/>
      <c r="H16" s="18"/>
      <c r="I16" s="17"/>
      <c r="J16" s="34"/>
      <c r="K16" s="34"/>
      <c r="L16" s="34"/>
      <c r="M16" s="34"/>
      <c r="N16" s="34"/>
      <c r="O16" s="18"/>
      <c r="P16" s="19"/>
    </row>
    <row r="17" spans="1:16" ht="12.75">
      <c r="A17" s="113"/>
      <c r="B17" s="113"/>
      <c r="C17" s="114"/>
      <c r="D17" s="114"/>
      <c r="E17" s="113"/>
      <c r="F17" s="113"/>
      <c r="H17" s="18"/>
      <c r="I17" s="17"/>
      <c r="J17" s="34"/>
      <c r="K17" s="34"/>
      <c r="L17" s="34"/>
      <c r="M17" s="34"/>
      <c r="N17" s="34"/>
      <c r="O17" s="18"/>
      <c r="P17" s="19"/>
    </row>
    <row r="18" spans="1:16" ht="12.75">
      <c r="A18" s="113"/>
      <c r="B18" s="113"/>
      <c r="C18" s="114"/>
      <c r="D18" s="114"/>
      <c r="E18" s="113"/>
      <c r="F18" s="113"/>
      <c r="H18" s="18"/>
      <c r="I18" s="17"/>
      <c r="J18" s="34"/>
      <c r="K18" s="34"/>
      <c r="L18" s="34"/>
      <c r="M18" s="34"/>
      <c r="N18" s="34"/>
      <c r="O18" s="18"/>
      <c r="P18" s="19"/>
    </row>
    <row r="19" spans="1:16" ht="12.75">
      <c r="A19" s="113"/>
      <c r="B19" s="113"/>
      <c r="C19" s="114"/>
      <c r="D19" s="114"/>
      <c r="E19" s="113"/>
      <c r="F19" s="113"/>
      <c r="H19" s="18"/>
      <c r="I19" s="17"/>
      <c r="J19" s="34"/>
      <c r="K19" s="34"/>
      <c r="L19" s="34"/>
      <c r="M19" s="34"/>
      <c r="N19" s="34"/>
      <c r="O19" s="30"/>
      <c r="P19" s="22"/>
    </row>
    <row r="20" spans="1:16" ht="12.75">
      <c r="A20" s="113"/>
      <c r="B20" s="113"/>
      <c r="C20" s="114"/>
      <c r="D20" s="114"/>
      <c r="E20" s="113"/>
      <c r="F20" s="113"/>
      <c r="H20" s="41"/>
      <c r="I20" s="42"/>
      <c r="J20" s="18"/>
      <c r="K20" s="18"/>
      <c r="L20" s="18"/>
      <c r="M20" s="18"/>
      <c r="N20" s="36"/>
      <c r="O20" s="18"/>
      <c r="P20" s="22"/>
    </row>
    <row r="21" spans="1:16" ht="12.75">
      <c r="A21" s="113"/>
      <c r="B21" s="113"/>
      <c r="C21" s="114"/>
      <c r="D21" s="114"/>
      <c r="E21" s="113"/>
      <c r="F21" s="113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13"/>
      <c r="B22" s="113"/>
      <c r="C22" s="114"/>
      <c r="D22" s="114"/>
      <c r="E22" s="113"/>
      <c r="F22" s="113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13"/>
      <c r="B23" s="113"/>
      <c r="C23" s="114"/>
      <c r="D23" s="114"/>
      <c r="E23" s="113"/>
      <c r="F23" s="113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13"/>
      <c r="B24" s="113"/>
      <c r="C24" s="114"/>
      <c r="D24" s="114"/>
      <c r="E24" s="113"/>
      <c r="F24" s="113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13"/>
      <c r="B25" s="113"/>
      <c r="C25" s="114"/>
      <c r="D25" s="114"/>
      <c r="E25" s="113"/>
      <c r="F25" s="113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13"/>
      <c r="B26" s="113"/>
      <c r="C26" s="114"/>
      <c r="D26" s="114"/>
      <c r="E26" s="113"/>
      <c r="F26" s="113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13"/>
      <c r="B27" s="113"/>
      <c r="C27" s="114"/>
      <c r="D27" s="114"/>
      <c r="E27" s="113"/>
      <c r="F27" s="113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13"/>
      <c r="B28" s="113"/>
      <c r="C28" s="114"/>
      <c r="D28" s="114"/>
      <c r="E28" s="113"/>
      <c r="F28" s="113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13"/>
      <c r="B29" s="113"/>
      <c r="C29" s="114"/>
      <c r="D29" s="114"/>
      <c r="E29" s="113"/>
      <c r="F29" s="113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13"/>
      <c r="B30" s="113"/>
      <c r="C30" s="114"/>
      <c r="D30" s="114"/>
      <c r="E30" s="113"/>
      <c r="F30" s="113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13"/>
      <c r="B31" s="113"/>
      <c r="C31" s="114"/>
      <c r="D31" s="114"/>
      <c r="E31" s="113"/>
      <c r="F31" s="113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13"/>
      <c r="B32" s="113"/>
      <c r="C32" s="114"/>
      <c r="D32" s="114"/>
      <c r="E32" s="113"/>
      <c r="F32" s="113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13"/>
      <c r="B33" s="113"/>
      <c r="C33" s="114"/>
      <c r="D33" s="114"/>
      <c r="E33" s="113"/>
      <c r="F33" s="113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>
      <c r="A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>
      <c r="A36" s="19"/>
      <c r="H36" s="19"/>
      <c r="I36" s="19"/>
      <c r="J36" s="19"/>
      <c r="K36" s="19"/>
      <c r="L36" s="19"/>
      <c r="M36" s="19"/>
      <c r="N36" s="19"/>
      <c r="O36" s="19"/>
      <c r="P36" s="19"/>
    </row>
  </sheetData>
  <mergeCells count="2">
    <mergeCell ref="J12:O12"/>
    <mergeCell ref="B4:H4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4"/>
      <c r="C1" s="1"/>
      <c r="D1" s="1"/>
    </row>
    <row r="2" ht="60.75" customHeight="1"/>
    <row r="3" spans="1:7" ht="18" customHeight="1">
      <c r="A3" s="77"/>
      <c r="B3" s="179" t="s">
        <v>85</v>
      </c>
      <c r="C3" s="179"/>
      <c r="D3" s="179"/>
      <c r="E3" s="179"/>
      <c r="F3" s="3"/>
      <c r="G3" s="78"/>
    </row>
    <row r="4" spans="1:7" ht="15.75">
      <c r="A4" s="54"/>
      <c r="B4" s="163" t="s">
        <v>10</v>
      </c>
      <c r="C4" s="120" t="s">
        <v>4</v>
      </c>
      <c r="D4" s="120" t="s">
        <v>5</v>
      </c>
      <c r="E4" s="120" t="s">
        <v>12</v>
      </c>
      <c r="F4" s="15"/>
      <c r="G4" s="2"/>
    </row>
    <row r="5" spans="1:7" ht="15">
      <c r="A5" s="54"/>
      <c r="B5" s="164" t="s">
        <v>19</v>
      </c>
      <c r="C5" s="158">
        <f>ROUND('Enrol LGA'!C6/'Enrol Details'!G2*100,0)</f>
        <v>59</v>
      </c>
      <c r="D5" s="158">
        <f>ROUND('Enrol LGA'!D6/'Enrol Details'!H2*100,0)</f>
        <v>54</v>
      </c>
      <c r="E5" s="158">
        <f>ROUND('Enrol LGA'!E6/'Enrol Details'!I2*100,0)</f>
        <v>56</v>
      </c>
      <c r="F5" s="15"/>
      <c r="G5" s="2"/>
    </row>
    <row r="6" spans="1:7" ht="15">
      <c r="A6" s="54"/>
      <c r="B6" s="165" t="s">
        <v>20</v>
      </c>
      <c r="C6" s="139">
        <f>ROUND('Enrol LGA'!C7/'Enrol Details'!G3*100,0)</f>
        <v>80</v>
      </c>
      <c r="D6" s="139">
        <f>ROUND('Enrol LGA'!D7/'Enrol Details'!H3*100,0)</f>
        <v>76</v>
      </c>
      <c r="E6" s="139">
        <f>ROUND('Enrol LGA'!E7/'Enrol Details'!I3*100,0)</f>
        <v>78</v>
      </c>
      <c r="F6" s="15"/>
      <c r="G6" s="2"/>
    </row>
    <row r="7" spans="1:7" ht="15">
      <c r="A7" s="54"/>
      <c r="B7" s="164" t="s">
        <v>21</v>
      </c>
      <c r="C7" s="158">
        <f>ROUND('Enrol LGA'!C8/'Enrol Details'!G4*100,0)</f>
        <v>98</v>
      </c>
      <c r="D7" s="158">
        <f>ROUND('Enrol LGA'!D8/'Enrol Details'!H4*100,0)</f>
        <v>60</v>
      </c>
      <c r="E7" s="158">
        <f>ROUND('Enrol LGA'!E8/'Enrol Details'!I4*100,0)</f>
        <v>79</v>
      </c>
      <c r="F7" s="15"/>
      <c r="G7" s="2"/>
    </row>
    <row r="8" spans="1:7" ht="15">
      <c r="A8" s="54"/>
      <c r="B8" s="165" t="s">
        <v>22</v>
      </c>
      <c r="C8" s="139">
        <f>ROUND('Enrol LGA'!C9/'Enrol Details'!G5*100,0)</f>
        <v>78</v>
      </c>
      <c r="D8" s="139">
        <f>ROUND('Enrol LGA'!D9/'Enrol Details'!H5*100,0)</f>
        <v>87</v>
      </c>
      <c r="E8" s="139">
        <f>ROUND('Enrol LGA'!E9/'Enrol Details'!I5*100,0)</f>
        <v>82</v>
      </c>
      <c r="F8" s="15"/>
      <c r="G8" s="2"/>
    </row>
    <row r="9" spans="1:7" ht="15">
      <c r="A9" s="54"/>
      <c r="B9" s="164" t="s">
        <v>23</v>
      </c>
      <c r="C9" s="158">
        <f>ROUND('Enrol LGA'!C10/'Enrol Details'!G6*100,0)</f>
        <v>57</v>
      </c>
      <c r="D9" s="158">
        <f>ROUND('Enrol LGA'!D10/'Enrol Details'!H6*100,0)</f>
        <v>74</v>
      </c>
      <c r="E9" s="158">
        <f>ROUND('Enrol LGA'!E10/'Enrol Details'!I6*100,0)</f>
        <v>65</v>
      </c>
      <c r="F9" s="15"/>
      <c r="G9" s="2"/>
    </row>
    <row r="10" spans="1:7" ht="15">
      <c r="A10" s="54"/>
      <c r="B10" s="165" t="s">
        <v>24</v>
      </c>
      <c r="C10" s="139">
        <f>ROUND('Enrol LGA'!C11/'Enrol Details'!G7*100,0)</f>
        <v>46</v>
      </c>
      <c r="D10" s="139">
        <f>ROUND('Enrol LGA'!D11/'Enrol Details'!H7*100,0)</f>
        <v>48</v>
      </c>
      <c r="E10" s="139">
        <f>ROUND('Enrol LGA'!E11/'Enrol Details'!I7*100,0)</f>
        <v>47</v>
      </c>
      <c r="F10" s="15"/>
      <c r="G10" s="2"/>
    </row>
    <row r="11" spans="1:7" ht="15">
      <c r="A11" s="54"/>
      <c r="B11" s="170" t="s">
        <v>28</v>
      </c>
      <c r="C11" s="144">
        <f>ROUND('Enrol LGA'!C12/Population!C5*100,0)</f>
        <v>79</v>
      </c>
      <c r="D11" s="144">
        <f>ROUND('Enrol LGA'!D12/Population!D5*100,0)</f>
        <v>78</v>
      </c>
      <c r="E11" s="144">
        <f>ROUND('Enrol LGA'!E12/Population!E5*100,0)</f>
        <v>79</v>
      </c>
      <c r="F11" s="15"/>
      <c r="G11" s="2"/>
    </row>
    <row r="12" spans="1:7" ht="3.75" customHeight="1">
      <c r="A12" s="46"/>
      <c r="B12" s="166"/>
      <c r="C12" s="167"/>
      <c r="D12" s="167"/>
      <c r="E12" s="167"/>
      <c r="F12" s="16"/>
      <c r="G12" s="2"/>
    </row>
    <row r="13" spans="1:7" ht="15">
      <c r="A13" s="2"/>
      <c r="B13" s="158"/>
      <c r="C13" s="158"/>
      <c r="D13" s="158"/>
      <c r="E13" s="158"/>
      <c r="F13" s="2"/>
      <c r="G13" s="2"/>
    </row>
    <row r="14" spans="1:7" ht="17.25" customHeight="1">
      <c r="A14" s="77"/>
      <c r="B14" s="188" t="s">
        <v>86</v>
      </c>
      <c r="C14" s="188"/>
      <c r="D14" s="188"/>
      <c r="E14" s="188"/>
      <c r="F14" s="3"/>
      <c r="G14" s="2"/>
    </row>
    <row r="15" spans="1:13" ht="15.75">
      <c r="A15" s="54"/>
      <c r="B15" s="163" t="s">
        <v>10</v>
      </c>
      <c r="C15" s="120" t="s">
        <v>4</v>
      </c>
      <c r="D15" s="120" t="s">
        <v>5</v>
      </c>
      <c r="E15" s="120" t="s">
        <v>12</v>
      </c>
      <c r="F15" s="15"/>
      <c r="G15" s="2"/>
      <c r="H15" s="186"/>
      <c r="I15" s="186"/>
      <c r="J15" s="186"/>
      <c r="K15" s="186"/>
      <c r="L15" s="186"/>
      <c r="M15" s="186"/>
    </row>
    <row r="16" spans="1:13" ht="15">
      <c r="A16" s="54"/>
      <c r="B16" s="164" t="s">
        <v>19</v>
      </c>
      <c r="C16" s="168">
        <f>ROUND('Enrol LGA'!C16/'Enrol Details'!G11*100,0)</f>
        <v>49</v>
      </c>
      <c r="D16" s="168">
        <f>ROUND('Enrol LGA'!D16/'Enrol Details'!H11*100,0)</f>
        <v>43</v>
      </c>
      <c r="E16" s="168">
        <f>ROUND('Enrol LGA'!E16/'Enrol Details'!I11*100,0)</f>
        <v>46</v>
      </c>
      <c r="F16" s="15"/>
      <c r="G16" s="2"/>
      <c r="H16" s="18"/>
      <c r="I16" s="18"/>
      <c r="J16" s="17"/>
      <c r="K16" s="18"/>
      <c r="L16" s="18"/>
      <c r="M16" s="18"/>
    </row>
    <row r="17" spans="1:13" ht="15">
      <c r="A17" s="54"/>
      <c r="B17" s="165" t="s">
        <v>20</v>
      </c>
      <c r="C17" s="139">
        <f>ROUND('Enrol LGA'!C17/'Enrol Details'!G12*100,0)</f>
        <v>80</v>
      </c>
      <c r="D17" s="139">
        <f>ROUND('Enrol LGA'!D17/'Enrol Details'!H12*100,0)</f>
        <v>64</v>
      </c>
      <c r="E17" s="139">
        <f>ROUND('Enrol LGA'!E17/'Enrol Details'!I12*100,0)</f>
        <v>72</v>
      </c>
      <c r="F17" s="15"/>
      <c r="G17" s="2"/>
      <c r="H17" s="18"/>
      <c r="I17" s="18"/>
      <c r="J17" s="17"/>
      <c r="K17" s="14"/>
      <c r="L17" s="14"/>
      <c r="M17" s="14"/>
    </row>
    <row r="18" spans="1:13" ht="15">
      <c r="A18" s="54"/>
      <c r="B18" s="164" t="s">
        <v>21</v>
      </c>
      <c r="C18" s="158">
        <f>ROUND('Enrol LGA'!C18/'Enrol Details'!G13*100,0)</f>
        <v>30</v>
      </c>
      <c r="D18" s="158">
        <f>ROUND('Enrol LGA'!D18/'Enrol Details'!H13*100,0)</f>
        <v>22</v>
      </c>
      <c r="E18" s="158">
        <f>ROUND('Enrol LGA'!E18/'Enrol Details'!I13*100,0)</f>
        <v>26</v>
      </c>
      <c r="F18" s="15"/>
      <c r="G18" s="2"/>
      <c r="H18" s="18"/>
      <c r="I18" s="18"/>
      <c r="J18" s="17"/>
      <c r="K18" s="14"/>
      <c r="L18" s="14"/>
      <c r="M18" s="14"/>
    </row>
    <row r="19" spans="1:13" ht="15">
      <c r="A19" s="54"/>
      <c r="B19" s="165" t="s">
        <v>22</v>
      </c>
      <c r="C19" s="139">
        <f>ROUND('Enrol LGA'!C19/'Enrol Details'!G14*100,0)</f>
        <v>40</v>
      </c>
      <c r="D19" s="139">
        <f>ROUND('Enrol LGA'!D19/'Enrol Details'!H14*100,0)</f>
        <v>35</v>
      </c>
      <c r="E19" s="139">
        <f>ROUND('Enrol LGA'!E19/'Enrol Details'!I14*100,0)</f>
        <v>38</v>
      </c>
      <c r="F19" s="15"/>
      <c r="G19" s="2"/>
      <c r="H19" s="18"/>
      <c r="I19" s="18"/>
      <c r="J19" s="17"/>
      <c r="K19" s="14"/>
      <c r="L19" s="14"/>
      <c r="M19" s="14"/>
    </row>
    <row r="20" spans="1:13" ht="15">
      <c r="A20" s="54"/>
      <c r="B20" s="164" t="s">
        <v>23</v>
      </c>
      <c r="C20" s="158">
        <f>ROUND('Enrol LGA'!C20/'Enrol Details'!G15*100,0)</f>
        <v>40</v>
      </c>
      <c r="D20" s="158">
        <f>ROUND('Enrol LGA'!D20/'Enrol Details'!H15*100,0)</f>
        <v>31</v>
      </c>
      <c r="E20" s="158">
        <f>ROUND('Enrol LGA'!E20/'Enrol Details'!I15*100,0)</f>
        <v>35</v>
      </c>
      <c r="F20" s="15"/>
      <c r="G20" s="2"/>
      <c r="H20" s="18"/>
      <c r="I20" s="18"/>
      <c r="J20" s="17"/>
      <c r="K20" s="14"/>
      <c r="L20" s="14"/>
      <c r="M20" s="14"/>
    </row>
    <row r="21" spans="1:13" ht="15">
      <c r="A21" s="54"/>
      <c r="B21" s="165" t="s">
        <v>24</v>
      </c>
      <c r="C21" s="139">
        <f>ROUND('Enrol LGA'!C21/'Enrol Details'!G16*100,0)</f>
        <v>17</v>
      </c>
      <c r="D21" s="139">
        <f>ROUND('Enrol LGA'!D21/'Enrol Details'!H16*100,0)</f>
        <v>14</v>
      </c>
      <c r="E21" s="139">
        <f>ROUND('Enrol LGA'!E21/'Enrol Details'!I16*100,0)</f>
        <v>16</v>
      </c>
      <c r="F21" s="15"/>
      <c r="G21" s="2"/>
      <c r="H21" s="18"/>
      <c r="I21" s="18"/>
      <c r="J21" s="17"/>
      <c r="K21" s="14"/>
      <c r="L21" s="14"/>
      <c r="M21" s="14"/>
    </row>
    <row r="22" spans="1:13" ht="15">
      <c r="A22" s="54"/>
      <c r="B22" s="164" t="s">
        <v>28</v>
      </c>
      <c r="C22" s="144">
        <f>ROUND('Enrol LGA'!C22/Population!C6*100,0)</f>
        <v>60</v>
      </c>
      <c r="D22" s="144">
        <f>ROUND('Enrol LGA'!D22/Population!D6*100,0)</f>
        <v>51</v>
      </c>
      <c r="E22" s="144">
        <f>ROUND('Enrol LGA'!E22/Population!E6*100,0)</f>
        <v>56</v>
      </c>
      <c r="F22" s="15"/>
      <c r="G22" s="2"/>
      <c r="H22" s="18"/>
      <c r="I22" s="18"/>
      <c r="J22" s="17"/>
      <c r="K22" s="14"/>
      <c r="L22" s="14"/>
      <c r="M22" s="14"/>
    </row>
    <row r="23" spans="1:7" ht="3.75" customHeight="1">
      <c r="A23" s="46"/>
      <c r="B23" s="166"/>
      <c r="C23" s="167"/>
      <c r="D23" s="167"/>
      <c r="E23" s="167"/>
      <c r="F23" s="16"/>
      <c r="G23" s="2"/>
    </row>
    <row r="24" spans="1:13" ht="15">
      <c r="A24" s="2"/>
      <c r="B24" s="158"/>
      <c r="C24" s="158"/>
      <c r="D24" s="158"/>
      <c r="E24" s="158"/>
      <c r="F24" s="2"/>
      <c r="G24" s="2"/>
      <c r="H24" s="36"/>
      <c r="I24" s="36"/>
      <c r="J24" s="42"/>
      <c r="K24" s="14"/>
      <c r="L24" s="14"/>
      <c r="M24" s="14"/>
    </row>
    <row r="25" spans="1:7" ht="16.5" customHeight="1">
      <c r="A25" s="77"/>
      <c r="B25" s="188" t="s">
        <v>87</v>
      </c>
      <c r="C25" s="188"/>
      <c r="D25" s="188"/>
      <c r="E25" s="188"/>
      <c r="F25" s="3"/>
      <c r="G25" s="2"/>
    </row>
    <row r="26" spans="1:7" ht="15.75">
      <c r="A26" s="54"/>
      <c r="B26" s="163" t="s">
        <v>10</v>
      </c>
      <c r="C26" s="120" t="s">
        <v>4</v>
      </c>
      <c r="D26" s="120" t="s">
        <v>5</v>
      </c>
      <c r="E26" s="120" t="s">
        <v>12</v>
      </c>
      <c r="F26" s="15"/>
      <c r="G26" s="2"/>
    </row>
    <row r="27" spans="1:7" ht="15">
      <c r="A27" s="54"/>
      <c r="B27" s="164" t="s">
        <v>19</v>
      </c>
      <c r="C27" s="158">
        <f>ROUND(('Enrol LGA'!C6+'Enrol LGA'!C16)/('Enrol Details'!G2+'Enrol Details'!G11)*100,0)</f>
        <v>56</v>
      </c>
      <c r="D27" s="158">
        <f>ROUND(('Enrol LGA'!D6+'Enrol LGA'!D16)/('Enrol Details'!H2+'Enrol Details'!H11)*100,0)</f>
        <v>50</v>
      </c>
      <c r="E27" s="158">
        <f>ROUND(('Enrol LGA'!E6+'Enrol LGA'!E16)/('Enrol Details'!I2+'Enrol Details'!I11)*100,0)</f>
        <v>53</v>
      </c>
      <c r="F27" s="15"/>
      <c r="G27" s="2"/>
    </row>
    <row r="28" spans="1:7" ht="15">
      <c r="A28" s="54"/>
      <c r="B28" s="165" t="s">
        <v>20</v>
      </c>
      <c r="C28" s="139">
        <f>ROUND(('Enrol LGA'!C7+'Enrol LGA'!C17)/('Enrol Details'!G3+'Enrol Details'!G12)*100,0)</f>
        <v>80</v>
      </c>
      <c r="D28" s="139">
        <f>ROUND(('Enrol LGA'!D7+'Enrol LGA'!D17)/('Enrol Details'!H3+'Enrol Details'!H12)*100,0)</f>
        <v>72</v>
      </c>
      <c r="E28" s="139">
        <f>ROUND(('Enrol LGA'!E7+'Enrol LGA'!E17)/('Enrol Details'!I3+'Enrol Details'!I12)*100,0)</f>
        <v>76</v>
      </c>
      <c r="F28" s="15"/>
      <c r="G28" s="2"/>
    </row>
    <row r="29" spans="1:7" ht="15">
      <c r="A29" s="54"/>
      <c r="B29" s="164" t="s">
        <v>21</v>
      </c>
      <c r="C29" s="158">
        <f>ROUND(('Enrol LGA'!C8+'Enrol LGA'!C18)/('Enrol Details'!G4+'Enrol Details'!G13)*100,0)</f>
        <v>78</v>
      </c>
      <c r="D29" s="158">
        <f>ROUND(('Enrol LGA'!D8+'Enrol LGA'!D18)/('Enrol Details'!H4+'Enrol Details'!H13)*100,0)</f>
        <v>48</v>
      </c>
      <c r="E29" s="158">
        <f>ROUND(('Enrol LGA'!E8+'Enrol LGA'!E18)/('Enrol Details'!I4+'Enrol Details'!I13)*100,0)</f>
        <v>63</v>
      </c>
      <c r="F29" s="15"/>
      <c r="G29" s="2"/>
    </row>
    <row r="30" spans="1:7" ht="15">
      <c r="A30" s="54"/>
      <c r="B30" s="165" t="s">
        <v>22</v>
      </c>
      <c r="C30" s="139">
        <f>ROUND(('Enrol LGA'!C9+'Enrol LGA'!C19)/('Enrol Details'!G5+'Enrol Details'!G14)*100,0)</f>
        <v>67</v>
      </c>
      <c r="D30" s="139">
        <f>ROUND(('Enrol LGA'!D9+'Enrol LGA'!D19)/('Enrol Details'!H5+'Enrol Details'!H14)*100,0)</f>
        <v>71</v>
      </c>
      <c r="E30" s="139">
        <f>ROUND(('Enrol LGA'!E9+'Enrol LGA'!E19)/('Enrol Details'!I5+'Enrol Details'!I14)*100,0)</f>
        <v>69</v>
      </c>
      <c r="F30" s="15"/>
      <c r="G30" s="2"/>
    </row>
    <row r="31" spans="1:7" ht="15">
      <c r="A31" s="54"/>
      <c r="B31" s="164" t="s">
        <v>23</v>
      </c>
      <c r="C31" s="158">
        <f>ROUND(('Enrol LGA'!C10+'Enrol LGA'!C20)/('Enrol Details'!G6+'Enrol Details'!G15)*100,0)</f>
        <v>52</v>
      </c>
      <c r="D31" s="158">
        <f>ROUND(('Enrol LGA'!D10+'Enrol LGA'!D20)/('Enrol Details'!H6+'Enrol Details'!H15)*100,0)</f>
        <v>61</v>
      </c>
      <c r="E31" s="158">
        <f>ROUND(('Enrol LGA'!E10+'Enrol LGA'!E20)/('Enrol Details'!I6+'Enrol Details'!I15)*100,0)</f>
        <v>57</v>
      </c>
      <c r="F31" s="15"/>
      <c r="G31" s="2"/>
    </row>
    <row r="32" spans="1:7" ht="15">
      <c r="A32" s="54"/>
      <c r="B32" s="165" t="s">
        <v>24</v>
      </c>
      <c r="C32" s="139">
        <f>ROUND(('Enrol LGA'!C11+'Enrol LGA'!C21)/('Enrol Details'!G7+'Enrol Details'!G16)*100,0)</f>
        <v>38</v>
      </c>
      <c r="D32" s="139">
        <f>ROUND(('Enrol LGA'!D11+'Enrol LGA'!D21)/('Enrol Details'!H7+'Enrol Details'!H16)*100,0)</f>
        <v>38</v>
      </c>
      <c r="E32" s="139">
        <f>ROUND(('Enrol LGA'!E11+'Enrol LGA'!E21)/('Enrol Details'!I7+'Enrol Details'!I16)*100,0)</f>
        <v>38</v>
      </c>
      <c r="F32" s="15"/>
      <c r="G32" s="2"/>
    </row>
    <row r="33" spans="1:7" ht="15">
      <c r="A33" s="54"/>
      <c r="B33" s="170" t="s">
        <v>28</v>
      </c>
      <c r="C33" s="144">
        <f>ROUND(('Enrol LGA'!C12+'Enrol LGA'!C22)/(Population!C5+Population!C6)*100,0)</f>
        <v>74</v>
      </c>
      <c r="D33" s="144">
        <f>ROUND(('Enrol LGA'!D12+'Enrol LGA'!D22)/(Population!D5+Population!D6)*100,0)</f>
        <v>70</v>
      </c>
      <c r="E33" s="144">
        <f>ROUND(('Enrol LGA'!E12+'Enrol LGA'!E22)/(Population!E5+Population!E6)*100,0)</f>
        <v>72</v>
      </c>
      <c r="F33" s="15"/>
      <c r="G33" s="2"/>
    </row>
    <row r="34" spans="1:7" ht="3.75" customHeight="1">
      <c r="A34" s="46"/>
      <c r="B34" s="166"/>
      <c r="C34" s="167"/>
      <c r="D34" s="167"/>
      <c r="E34" s="167"/>
      <c r="F34" s="16"/>
      <c r="G34" s="2"/>
    </row>
    <row r="35" spans="1:13" ht="15">
      <c r="A35" s="2"/>
      <c r="B35" s="158"/>
      <c r="C35" s="158"/>
      <c r="D35" s="158"/>
      <c r="E35" s="158"/>
      <c r="F35" s="2"/>
      <c r="G35" s="2"/>
      <c r="H35" s="36"/>
      <c r="I35" s="36"/>
      <c r="J35" s="42"/>
      <c r="K35" s="14"/>
      <c r="L35" s="14"/>
      <c r="M35" s="14"/>
    </row>
    <row r="36" spans="1:7" ht="18" customHeight="1">
      <c r="A36" s="77"/>
      <c r="B36" s="188" t="s">
        <v>88</v>
      </c>
      <c r="C36" s="188"/>
      <c r="D36" s="188"/>
      <c r="E36" s="188"/>
      <c r="F36" s="3"/>
      <c r="G36" s="2"/>
    </row>
    <row r="37" spans="1:7" ht="15.75">
      <c r="A37" s="54"/>
      <c r="B37" s="163" t="s">
        <v>10</v>
      </c>
      <c r="C37" s="120" t="s">
        <v>4</v>
      </c>
      <c r="D37" s="120" t="s">
        <v>5</v>
      </c>
      <c r="E37" s="120" t="s">
        <v>12</v>
      </c>
      <c r="F37" s="15"/>
      <c r="G37" s="2"/>
    </row>
    <row r="38" spans="1:7" ht="15">
      <c r="A38" s="54"/>
      <c r="B38" s="164" t="s">
        <v>19</v>
      </c>
      <c r="C38" s="158">
        <f>ROUND('Enrol LGA'!C26/'Enrol Details'!G20*100,0)</f>
        <v>46</v>
      </c>
      <c r="D38" s="158">
        <f>ROUND('Enrol LGA'!D26/'Enrol Details'!H20*100,0)</f>
        <v>29</v>
      </c>
      <c r="E38" s="158">
        <f>ROUND('Enrol LGA'!E26/'Enrol Details'!I20*100,0)</f>
        <v>37</v>
      </c>
      <c r="F38" s="15"/>
      <c r="G38" s="2"/>
    </row>
    <row r="39" spans="1:7" ht="15">
      <c r="A39" s="54"/>
      <c r="B39" s="165" t="s">
        <v>20</v>
      </c>
      <c r="C39" s="139">
        <f>ROUND('Enrol LGA'!C27/'Enrol Details'!G21*100,0)</f>
        <v>20</v>
      </c>
      <c r="D39" s="139">
        <f>ROUND('Enrol LGA'!D27/'Enrol Details'!H21*100,0)</f>
        <v>17</v>
      </c>
      <c r="E39" s="139">
        <f>ROUND('Enrol LGA'!E27/'Enrol Details'!I21*100,0)</f>
        <v>19</v>
      </c>
      <c r="F39" s="15"/>
      <c r="G39" s="2"/>
    </row>
    <row r="40" spans="1:7" ht="15">
      <c r="A40" s="54"/>
      <c r="B40" s="164" t="s">
        <v>21</v>
      </c>
      <c r="C40" s="158">
        <f>ROUND('Enrol LGA'!C28/'Enrol Details'!G22*100,0)</f>
        <v>18</v>
      </c>
      <c r="D40" s="158">
        <f>ROUND('Enrol LGA'!D28/'Enrol Details'!H22*100,0)</f>
        <v>13</v>
      </c>
      <c r="E40" s="158">
        <f>ROUND('Enrol LGA'!E28/'Enrol Details'!I22*100,0)</f>
        <v>15</v>
      </c>
      <c r="F40" s="15"/>
      <c r="G40" s="2"/>
    </row>
    <row r="41" spans="1:7" ht="15">
      <c r="A41" s="54"/>
      <c r="B41" s="165" t="s">
        <v>22</v>
      </c>
      <c r="C41" s="139">
        <f>ROUND('Enrol LGA'!C29/'Enrol Details'!G23*100,0)</f>
        <v>19</v>
      </c>
      <c r="D41" s="139">
        <f>ROUND('Enrol LGA'!D29/'Enrol Details'!H23*100,0)</f>
        <v>15</v>
      </c>
      <c r="E41" s="139">
        <f>ROUND('Enrol LGA'!E29/'Enrol Details'!I23*100,0)</f>
        <v>17</v>
      </c>
      <c r="F41" s="15"/>
      <c r="G41" s="2"/>
    </row>
    <row r="42" spans="1:7" ht="15">
      <c r="A42" s="54"/>
      <c r="B42" s="164" t="s">
        <v>23</v>
      </c>
      <c r="C42" s="158">
        <f>ROUND('Enrol LGA'!C30/'Enrol Details'!G24*100,0)</f>
        <v>29</v>
      </c>
      <c r="D42" s="158">
        <f>ROUND('Enrol LGA'!D30/'Enrol Details'!H24*100,0)</f>
        <v>14</v>
      </c>
      <c r="E42" s="158">
        <f>ROUND('Enrol LGA'!E30/'Enrol Details'!I24*100,0)</f>
        <v>21</v>
      </c>
      <c r="F42" s="15"/>
      <c r="G42" s="2"/>
    </row>
    <row r="43" spans="1:7" ht="15">
      <c r="A43" s="54"/>
      <c r="B43" s="165" t="s">
        <v>24</v>
      </c>
      <c r="C43" s="139">
        <f>ROUND('Enrol LGA'!C31/'Enrol Details'!G25*100,0)</f>
        <v>10</v>
      </c>
      <c r="D43" s="139">
        <f>ROUND('Enrol LGA'!D31/'Enrol Details'!H25*100,0)</f>
        <v>6</v>
      </c>
      <c r="E43" s="139">
        <f>ROUND('Enrol LGA'!E31/'Enrol Details'!I25*100,0)</f>
        <v>8</v>
      </c>
      <c r="F43" s="15"/>
      <c r="G43" s="2"/>
    </row>
    <row r="44" spans="1:7" ht="15">
      <c r="A44" s="54"/>
      <c r="B44" s="170" t="s">
        <v>28</v>
      </c>
      <c r="C44" s="144">
        <f>ROUND('Enrol LGA'!C32/Population!C7*100,0)</f>
        <v>43</v>
      </c>
      <c r="D44" s="144">
        <f>ROUND('Enrol LGA'!D32/Population!D7*100,0)</f>
        <v>29</v>
      </c>
      <c r="E44" s="144">
        <f>ROUND('Enrol LGA'!E32/Population!E7*100,0)</f>
        <v>36</v>
      </c>
      <c r="F44" s="15"/>
      <c r="G44" s="2"/>
    </row>
    <row r="45" spans="1:7" ht="3.75" customHeight="1">
      <c r="A45" s="46"/>
      <c r="B45" s="166"/>
      <c r="C45" s="167"/>
      <c r="D45" s="167"/>
      <c r="E45" s="167"/>
      <c r="F45" s="16"/>
      <c r="G45" s="2"/>
    </row>
    <row r="46" spans="1:7" ht="15">
      <c r="A46" s="2"/>
      <c r="B46" s="169"/>
      <c r="C46" s="169"/>
      <c r="D46" s="169"/>
      <c r="E46" s="169"/>
      <c r="F46" s="2"/>
      <c r="G46" s="2"/>
    </row>
    <row r="47" spans="1:7" ht="15">
      <c r="A47" s="2"/>
      <c r="B47" s="169" t="s">
        <v>26</v>
      </c>
      <c r="C47" s="169"/>
      <c r="D47" s="169"/>
      <c r="E47" s="169"/>
      <c r="F47" s="2"/>
      <c r="G47" s="2"/>
    </row>
    <row r="48" spans="2:5" ht="15">
      <c r="B48" s="169" t="s">
        <v>27</v>
      </c>
      <c r="C48" s="136"/>
      <c r="D48" s="136"/>
      <c r="E48" s="136"/>
    </row>
    <row r="49" spans="2:5" ht="15">
      <c r="B49" s="136"/>
      <c r="C49" s="136"/>
      <c r="D49" s="136"/>
      <c r="E49" s="136"/>
    </row>
  </sheetData>
  <mergeCells count="5">
    <mergeCell ref="B25:E25"/>
    <mergeCell ref="H15:M15"/>
    <mergeCell ref="B36:E36"/>
    <mergeCell ref="B3:E3"/>
    <mergeCell ref="B14:E1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4"/>
      <c r="C1" s="1"/>
      <c r="D1" s="1"/>
    </row>
    <row r="2" ht="60.75" customHeight="1"/>
    <row r="3" spans="1:7" ht="18" customHeight="1">
      <c r="A3" s="77"/>
      <c r="B3" s="179" t="s">
        <v>85</v>
      </c>
      <c r="C3" s="179"/>
      <c r="D3" s="179"/>
      <c r="E3" s="179"/>
      <c r="F3" s="3"/>
      <c r="G3" s="78"/>
    </row>
    <row r="4" spans="1:7" ht="12.75">
      <c r="A4" s="54"/>
      <c r="B4" s="38" t="s">
        <v>10</v>
      </c>
      <c r="C4" s="12" t="s">
        <v>4</v>
      </c>
      <c r="D4" s="12" t="s">
        <v>5</v>
      </c>
      <c r="E4" s="12" t="s">
        <v>12</v>
      </c>
      <c r="F4" s="15"/>
      <c r="G4" s="2"/>
    </row>
    <row r="5" spans="1:7" ht="12.75">
      <c r="A5" s="54"/>
      <c r="B5" s="59" t="s">
        <v>19</v>
      </c>
      <c r="C5" s="34">
        <f>ROUND(('Enrol Details'!D2+'Enrol Details'!H29)/'Enrol Details'!G2*100,0)</f>
        <v>52</v>
      </c>
      <c r="D5" s="34">
        <f>ROUND(('Enrol Details'!E2+'Enrol Details'!I29)/'Enrol Details'!H2*100,0)</f>
        <v>47</v>
      </c>
      <c r="E5" s="34">
        <f>ROUND(('Enrol Details'!F2+'Enrol Details'!J29)/'Enrol Details'!I2*100,0)</f>
        <v>49</v>
      </c>
      <c r="F5" s="15"/>
      <c r="G5" s="34"/>
    </row>
    <row r="6" spans="1:7" ht="12.75">
      <c r="A6" s="54"/>
      <c r="B6" s="13" t="s">
        <v>20</v>
      </c>
      <c r="C6" s="29">
        <f>ROUND(('Enrol Details'!D3+'Enrol Details'!H30)/'Enrol Details'!G3*100,0)</f>
        <v>61</v>
      </c>
      <c r="D6" s="29">
        <f>ROUND(('Enrol Details'!E3+'Enrol Details'!I30)/'Enrol Details'!H3*100,0)</f>
        <v>59</v>
      </c>
      <c r="E6" s="29">
        <f>ROUND(('Enrol Details'!F3+'Enrol Details'!J30)/'Enrol Details'!I3*100,0)</f>
        <v>60</v>
      </c>
      <c r="F6" s="15"/>
      <c r="G6" s="2"/>
    </row>
    <row r="7" spans="1:7" ht="12.75">
      <c r="A7" s="54"/>
      <c r="B7" s="59" t="s">
        <v>21</v>
      </c>
      <c r="C7" s="24">
        <f>ROUND(('Enrol Details'!D4+'Enrol Details'!H31)/'Enrol Details'!G4*100,0)</f>
        <v>54</v>
      </c>
      <c r="D7" s="24">
        <f>ROUND(('Enrol Details'!E4+'Enrol Details'!I31)/'Enrol Details'!H4*100,0)</f>
        <v>50</v>
      </c>
      <c r="E7" s="24">
        <f>ROUND(('Enrol Details'!F4+'Enrol Details'!J31)/'Enrol Details'!I4*100,0)</f>
        <v>52</v>
      </c>
      <c r="F7" s="15"/>
      <c r="G7" s="2"/>
    </row>
    <row r="8" spans="1:7" ht="12.75">
      <c r="A8" s="54"/>
      <c r="B8" s="13" t="s">
        <v>22</v>
      </c>
      <c r="C8" s="29">
        <f>ROUND(('Enrol Details'!D5+'Enrol Details'!H32)/'Enrol Details'!G5*100,0)</f>
        <v>59</v>
      </c>
      <c r="D8" s="29">
        <f>ROUND(('Enrol Details'!E5+'Enrol Details'!I32)/'Enrol Details'!H5*100,0)</f>
        <v>67</v>
      </c>
      <c r="E8" s="29">
        <f>ROUND(('Enrol Details'!F5+'Enrol Details'!J32)/'Enrol Details'!I5*100,0)</f>
        <v>63</v>
      </c>
      <c r="F8" s="15"/>
      <c r="G8" s="2"/>
    </row>
    <row r="9" spans="1:7" ht="12.75">
      <c r="A9" s="54"/>
      <c r="B9" s="59" t="s">
        <v>23</v>
      </c>
      <c r="C9" s="24">
        <f>ROUND(('Enrol Details'!D6+'Enrol Details'!H33)/'Enrol Details'!G6*100,0)</f>
        <v>44</v>
      </c>
      <c r="D9" s="24">
        <f>ROUND(('Enrol Details'!E6+'Enrol Details'!I33)/'Enrol Details'!H6*100,0)</f>
        <v>59</v>
      </c>
      <c r="E9" s="24">
        <f>ROUND(('Enrol Details'!F6+'Enrol Details'!J33)/'Enrol Details'!I6*100,0)</f>
        <v>51</v>
      </c>
      <c r="F9" s="15"/>
      <c r="G9" s="2"/>
    </row>
    <row r="10" spans="1:7" ht="12.75">
      <c r="A10" s="54"/>
      <c r="B10" s="13" t="s">
        <v>24</v>
      </c>
      <c r="C10" s="29">
        <f>ROUND(('Enrol Details'!D7+'Enrol Details'!H34)/'Enrol Details'!G7*100,0)</f>
        <v>35</v>
      </c>
      <c r="D10" s="29">
        <f>ROUND(('Enrol Details'!E7+'Enrol Details'!I34)/'Enrol Details'!H7*100,0)</f>
        <v>37</v>
      </c>
      <c r="E10" s="29">
        <f>ROUND(('Enrol Details'!F7+'Enrol Details'!J34)/'Enrol Details'!I7*100,0)</f>
        <v>36</v>
      </c>
      <c r="F10" s="15"/>
      <c r="G10" s="2"/>
    </row>
    <row r="11" spans="1:7" ht="12.75">
      <c r="A11" s="54"/>
      <c r="B11" s="59" t="s">
        <v>28</v>
      </c>
      <c r="C11" s="30">
        <f>ROUND(('Enrol Details'!D8+'Enrol Details'!H35)/Population!C5*100,0)</f>
        <v>59</v>
      </c>
      <c r="D11" s="30">
        <f>ROUND(('Enrol Details'!E8+'Enrol Details'!I35)/Population!D5*100,0)</f>
        <v>64</v>
      </c>
      <c r="E11" s="30">
        <f>ROUND(('Enrol Details'!F8+'Enrol Details'!J35)/Population!E5*100,0)</f>
        <v>61</v>
      </c>
      <c r="F11" s="15"/>
      <c r="G11" s="2"/>
    </row>
    <row r="12" spans="1:7" ht="3.75" customHeight="1">
      <c r="A12" s="46"/>
      <c r="B12" s="23"/>
      <c r="C12" s="28"/>
      <c r="D12" s="28"/>
      <c r="E12" s="28"/>
      <c r="F12" s="16"/>
      <c r="G12" s="2"/>
    </row>
    <row r="13" spans="1:7" ht="12.75">
      <c r="A13" s="2"/>
      <c r="B13" s="24"/>
      <c r="C13" s="24"/>
      <c r="D13" s="24"/>
      <c r="E13" s="24"/>
      <c r="F13" s="2"/>
      <c r="G13" s="2"/>
    </row>
    <row r="14" spans="1:7" ht="17.25" customHeight="1">
      <c r="A14" s="77"/>
      <c r="B14" s="179" t="s">
        <v>86</v>
      </c>
      <c r="C14" s="179"/>
      <c r="D14" s="179"/>
      <c r="E14" s="179"/>
      <c r="F14" s="3"/>
      <c r="G14" s="2"/>
    </row>
    <row r="15" spans="1:10" ht="12.75">
      <c r="A15" s="54"/>
      <c r="B15" s="38" t="s">
        <v>10</v>
      </c>
      <c r="C15" s="12" t="s">
        <v>4</v>
      </c>
      <c r="D15" s="12" t="s">
        <v>5</v>
      </c>
      <c r="E15" s="12" t="s">
        <v>12</v>
      </c>
      <c r="F15" s="15"/>
      <c r="G15" s="2"/>
      <c r="H15" s="80"/>
      <c r="I15" s="80"/>
      <c r="J15" s="80"/>
    </row>
    <row r="16" spans="1:10" ht="12.75">
      <c r="A16" s="54"/>
      <c r="B16" s="59" t="s">
        <v>19</v>
      </c>
      <c r="C16" s="34">
        <f>ROUND(('Enrol Details'!D11+'Enrol Details'!H38)/'Enrol Details'!G11*100,0)</f>
        <v>26</v>
      </c>
      <c r="D16" s="34">
        <f>ROUND(('Enrol Details'!E11+'Enrol Details'!I38)/'Enrol Details'!H11*100,0)</f>
        <v>24</v>
      </c>
      <c r="E16" s="34">
        <f>ROUND(('Enrol Details'!F11+'Enrol Details'!J38)/'Enrol Details'!I11*100,0)</f>
        <v>25</v>
      </c>
      <c r="F16" s="15"/>
      <c r="G16" s="2"/>
      <c r="H16" s="18"/>
      <c r="I16" s="18"/>
      <c r="J16" s="17"/>
    </row>
    <row r="17" spans="1:10" ht="12.75">
      <c r="A17" s="54"/>
      <c r="B17" s="13" t="s">
        <v>20</v>
      </c>
      <c r="C17" s="29">
        <f>ROUND(('Enrol Details'!D12+'Enrol Details'!H39)/'Enrol Details'!G12*100,0)</f>
        <v>34</v>
      </c>
      <c r="D17" s="29">
        <f>ROUND(('Enrol Details'!E12+'Enrol Details'!I39)/'Enrol Details'!H12*100,0)</f>
        <v>30</v>
      </c>
      <c r="E17" s="29">
        <f>ROUND(('Enrol Details'!F12+'Enrol Details'!J39)/'Enrol Details'!I12*100,0)</f>
        <v>32</v>
      </c>
      <c r="F17" s="15"/>
      <c r="G17" s="2"/>
      <c r="H17" s="18"/>
      <c r="I17" s="18"/>
      <c r="J17" s="17"/>
    </row>
    <row r="18" spans="1:10" ht="12.75">
      <c r="A18" s="54"/>
      <c r="B18" s="59" t="s">
        <v>21</v>
      </c>
      <c r="C18" s="24">
        <f>ROUND(('Enrol Details'!D13+'Enrol Details'!H40)/'Enrol Details'!G13*100,0)</f>
        <v>13</v>
      </c>
      <c r="D18" s="24">
        <f>ROUND(('Enrol Details'!E13+'Enrol Details'!I40)/'Enrol Details'!H13*100,0)</f>
        <v>10</v>
      </c>
      <c r="E18" s="24">
        <f>ROUND(('Enrol Details'!F13+'Enrol Details'!J40)/'Enrol Details'!I13*100,0)</f>
        <v>12</v>
      </c>
      <c r="F18" s="15"/>
      <c r="G18" s="2"/>
      <c r="H18" s="18"/>
      <c r="I18" s="18"/>
      <c r="J18" s="17"/>
    </row>
    <row r="19" spans="1:10" ht="12.75">
      <c r="A19" s="54"/>
      <c r="B19" s="13" t="s">
        <v>22</v>
      </c>
      <c r="C19" s="29">
        <f>ROUND(('Enrol Details'!D14+'Enrol Details'!H41)/'Enrol Details'!G14*100,0)</f>
        <v>24</v>
      </c>
      <c r="D19" s="29">
        <f>ROUND(('Enrol Details'!E14+'Enrol Details'!I41)/'Enrol Details'!H14*100,0)</f>
        <v>17</v>
      </c>
      <c r="E19" s="29">
        <f>ROUND(('Enrol Details'!F14+'Enrol Details'!J41)/'Enrol Details'!I14*100,0)</f>
        <v>20</v>
      </c>
      <c r="F19" s="15"/>
      <c r="G19" s="2"/>
      <c r="H19" s="18"/>
      <c r="I19" s="18"/>
      <c r="J19" s="17"/>
    </row>
    <row r="20" spans="1:10" ht="12.75">
      <c r="A20" s="54"/>
      <c r="B20" s="59" t="s">
        <v>23</v>
      </c>
      <c r="C20" s="24">
        <f>ROUND(('Enrol Details'!D15+'Enrol Details'!H42)/'Enrol Details'!G15*100,0)</f>
        <v>24</v>
      </c>
      <c r="D20" s="24">
        <f>ROUND(('Enrol Details'!E15+'Enrol Details'!I42)/'Enrol Details'!H15*100,0)</f>
        <v>20</v>
      </c>
      <c r="E20" s="24">
        <f>ROUND(('Enrol Details'!F15+'Enrol Details'!J42)/'Enrol Details'!I15*100,0)</f>
        <v>22</v>
      </c>
      <c r="F20" s="15"/>
      <c r="G20" s="2"/>
      <c r="H20" s="18"/>
      <c r="I20" s="18"/>
      <c r="J20" s="17"/>
    </row>
    <row r="21" spans="1:10" ht="12.75">
      <c r="A21" s="54"/>
      <c r="B21" s="13" t="s">
        <v>24</v>
      </c>
      <c r="C21" s="29">
        <f>ROUND(('Enrol Details'!D16+'Enrol Details'!H43)/'Enrol Details'!G16*100,0)</f>
        <v>6</v>
      </c>
      <c r="D21" s="29">
        <f>ROUND(('Enrol Details'!E16+'Enrol Details'!I43)/'Enrol Details'!H16*100,0)</f>
        <v>5</v>
      </c>
      <c r="E21" s="29">
        <f>ROUND(('Enrol Details'!F16+'Enrol Details'!J43)/'Enrol Details'!I16*100,0)</f>
        <v>5</v>
      </c>
      <c r="F21" s="15"/>
      <c r="G21" s="2"/>
      <c r="H21" s="18"/>
      <c r="I21" s="18"/>
      <c r="J21" s="17"/>
    </row>
    <row r="22" spans="1:13" ht="12.75">
      <c r="A22" s="54"/>
      <c r="B22" s="59" t="s">
        <v>28</v>
      </c>
      <c r="C22" s="30">
        <f>ROUND(('Enrol Details'!D17+'Enrol Details'!H44)/Population!C6*100,0)</f>
        <v>29</v>
      </c>
      <c r="D22" s="30">
        <f>ROUND(('Enrol Details'!E17+'Enrol Details'!I44)/Population!D6*100,0)</f>
        <v>26</v>
      </c>
      <c r="E22" s="30">
        <f>ROUND(('Enrol Details'!F17+'Enrol Details'!J44)/Population!E6*100,0)</f>
        <v>27</v>
      </c>
      <c r="F22" s="15"/>
      <c r="G22" s="2"/>
      <c r="H22" s="2"/>
      <c r="I22" s="2"/>
      <c r="J22" s="2"/>
      <c r="K22" s="14"/>
      <c r="L22" s="14"/>
      <c r="M22" s="14"/>
    </row>
    <row r="23" spans="1:7" ht="3.75" customHeight="1">
      <c r="A23" s="46"/>
      <c r="B23" s="23"/>
      <c r="C23" s="28"/>
      <c r="D23" s="28"/>
      <c r="E23" s="28"/>
      <c r="F23" s="16"/>
      <c r="G23" s="2"/>
    </row>
    <row r="24" spans="1:13" ht="12.75">
      <c r="A24" s="2"/>
      <c r="B24" s="24"/>
      <c r="C24" s="24"/>
      <c r="D24" s="24"/>
      <c r="E24" s="24"/>
      <c r="F24" s="2"/>
      <c r="G24" s="2"/>
      <c r="H24" s="36"/>
      <c r="I24" s="36"/>
      <c r="J24" s="42"/>
      <c r="K24" s="14"/>
      <c r="L24" s="14"/>
      <c r="M24" s="14"/>
    </row>
    <row r="25" spans="1:7" ht="16.5" customHeight="1">
      <c r="A25" s="77"/>
      <c r="B25" s="179" t="s">
        <v>87</v>
      </c>
      <c r="C25" s="179"/>
      <c r="D25" s="179"/>
      <c r="E25" s="179"/>
      <c r="F25" s="3"/>
      <c r="G25" s="2"/>
    </row>
    <row r="26" spans="1:7" ht="12.75">
      <c r="A26" s="54"/>
      <c r="B26" s="38" t="s">
        <v>10</v>
      </c>
      <c r="C26" s="12" t="s">
        <v>4</v>
      </c>
      <c r="D26" s="12" t="s">
        <v>5</v>
      </c>
      <c r="E26" s="12" t="s">
        <v>12</v>
      </c>
      <c r="F26" s="15"/>
      <c r="G26" s="2"/>
    </row>
    <row r="27" spans="1:7" ht="12.75">
      <c r="A27" s="54"/>
      <c r="B27" s="59" t="s">
        <v>19</v>
      </c>
      <c r="C27" s="24">
        <f>ROUND(('Enrol Details'!D2+'Enrol Details'!D11+'Enrol Details'!G47)/('Enrol Details'!G2+'Enrol Details'!G11)*100,0)</f>
        <v>43</v>
      </c>
      <c r="D27" s="24">
        <f>ROUND(('Enrol Details'!E2+'Enrol Details'!E11+'Enrol Details'!H47)/('Enrol Details'!H2+'Enrol Details'!H11)*100,0)</f>
        <v>39</v>
      </c>
      <c r="E27" s="24">
        <f>ROUND(('Enrol Details'!F2+'Enrol Details'!F11+'Enrol Details'!I47)/('Enrol Details'!I2+'Enrol Details'!I11)*100,0)</f>
        <v>41</v>
      </c>
      <c r="F27" s="15"/>
      <c r="G27" s="2"/>
    </row>
    <row r="28" spans="1:7" ht="12.75">
      <c r="A28" s="54"/>
      <c r="B28" s="13" t="s">
        <v>20</v>
      </c>
      <c r="C28" s="29">
        <f>ROUND(('Enrol Details'!D3+'Enrol Details'!D12+'Enrol Details'!G48)/('Enrol Details'!G3+'Enrol Details'!G12)*100,0)</f>
        <v>52</v>
      </c>
      <c r="D28" s="29">
        <f>ROUND(('Enrol Details'!E3+'Enrol Details'!E12+'Enrol Details'!H48)/('Enrol Details'!H3+'Enrol Details'!H12)*100,0)</f>
        <v>49</v>
      </c>
      <c r="E28" s="29">
        <f>ROUND(('Enrol Details'!F3+'Enrol Details'!F12+'Enrol Details'!I48)/('Enrol Details'!I3+'Enrol Details'!I12)*100,0)</f>
        <v>51</v>
      </c>
      <c r="F28" s="15"/>
      <c r="G28" s="2"/>
    </row>
    <row r="29" spans="1:7" ht="12.75">
      <c r="A29" s="54"/>
      <c r="B29" s="59" t="s">
        <v>21</v>
      </c>
      <c r="C29" s="24">
        <f>ROUND(('Enrol Details'!D4+'Enrol Details'!D13+'Enrol Details'!G49)/('Enrol Details'!G4+'Enrol Details'!G13)*100,0)</f>
        <v>42</v>
      </c>
      <c r="D29" s="24">
        <f>ROUND(('Enrol Details'!E4+'Enrol Details'!E13+'Enrol Details'!H49)/('Enrol Details'!H4+'Enrol Details'!H13)*100,0)</f>
        <v>38</v>
      </c>
      <c r="E29" s="24">
        <f>ROUND(('Enrol Details'!F4+'Enrol Details'!F13+'Enrol Details'!I49)/('Enrol Details'!I4+'Enrol Details'!I13)*100,0)</f>
        <v>40</v>
      </c>
      <c r="F29" s="15"/>
      <c r="G29" s="2"/>
    </row>
    <row r="30" spans="1:7" ht="12.75">
      <c r="A30" s="54"/>
      <c r="B30" s="13" t="s">
        <v>22</v>
      </c>
      <c r="C30" s="29">
        <f>ROUND(('Enrol Details'!D5+'Enrol Details'!D14+'Enrol Details'!G50)/('Enrol Details'!G5+'Enrol Details'!G14)*100,0)</f>
        <v>49</v>
      </c>
      <c r="D30" s="29">
        <f>ROUND(('Enrol Details'!E5+'Enrol Details'!E14+'Enrol Details'!H50)/('Enrol Details'!H5+'Enrol Details'!H14)*100,0)</f>
        <v>52</v>
      </c>
      <c r="E30" s="29">
        <f>ROUND(('Enrol Details'!F5+'Enrol Details'!F14+'Enrol Details'!I50)/('Enrol Details'!I5+'Enrol Details'!I14)*100,0)</f>
        <v>50</v>
      </c>
      <c r="F30" s="15"/>
      <c r="G30" s="2"/>
    </row>
    <row r="31" spans="1:7" ht="12.75">
      <c r="A31" s="54"/>
      <c r="B31" s="59" t="s">
        <v>23</v>
      </c>
      <c r="C31" s="24">
        <f>ROUND(('Enrol Details'!D6+'Enrol Details'!D15+'Enrol Details'!G51)/('Enrol Details'!G6+'Enrol Details'!G15)*100,0)</f>
        <v>38</v>
      </c>
      <c r="D31" s="24">
        <f>ROUND(('Enrol Details'!E6+'Enrol Details'!E15+'Enrol Details'!H51)/('Enrol Details'!H6+'Enrol Details'!H15)*100,0)</f>
        <v>47</v>
      </c>
      <c r="E31" s="24">
        <f>ROUND(('Enrol Details'!F6+'Enrol Details'!F15+'Enrol Details'!I51)/('Enrol Details'!I6+'Enrol Details'!I15)*100,0)</f>
        <v>43</v>
      </c>
      <c r="F31" s="15"/>
      <c r="G31" s="2"/>
    </row>
    <row r="32" spans="1:7" ht="12.75">
      <c r="A32" s="54"/>
      <c r="B32" s="13" t="s">
        <v>24</v>
      </c>
      <c r="C32" s="29">
        <f>ROUND(('Enrol Details'!D7+'Enrol Details'!D16+'Enrol Details'!G52)/('Enrol Details'!G7+'Enrol Details'!G16)*100,0)</f>
        <v>27</v>
      </c>
      <c r="D32" s="29">
        <f>ROUND(('Enrol Details'!E7+'Enrol Details'!E16+'Enrol Details'!H52)/('Enrol Details'!H7+'Enrol Details'!H16)*100,0)</f>
        <v>28</v>
      </c>
      <c r="E32" s="29">
        <f>ROUND(('Enrol Details'!F7+'Enrol Details'!F16+'Enrol Details'!I52)/('Enrol Details'!I7+'Enrol Details'!I16)*100,0)</f>
        <v>27</v>
      </c>
      <c r="F32" s="15"/>
      <c r="G32" s="2"/>
    </row>
    <row r="33" spans="1:7" ht="12.75">
      <c r="A33" s="54"/>
      <c r="B33" s="59" t="s">
        <v>28</v>
      </c>
      <c r="C33" s="30">
        <f>ROUND(('Enrol Details'!D8+'Enrol Details'!D17+'Enrol Details'!G53)/(Population!C5+Population!C6)*100,0)</f>
        <v>50</v>
      </c>
      <c r="D33" s="30">
        <f>ROUND(('Enrol Details'!E8+'Enrol Details'!E17+'Enrol Details'!H53)/(Population!D5+Population!D6)*100,0)</f>
        <v>52</v>
      </c>
      <c r="E33" s="30">
        <f>ROUND(('Enrol Details'!F8+'Enrol Details'!F17+'Enrol Details'!I53)/(Population!E5+Population!E6)*100,0)</f>
        <v>51</v>
      </c>
      <c r="F33" s="15"/>
      <c r="G33" s="2"/>
    </row>
    <row r="34" spans="1:7" ht="3.75" customHeight="1">
      <c r="A34" s="46"/>
      <c r="B34" s="23"/>
      <c r="C34" s="28"/>
      <c r="D34" s="28"/>
      <c r="E34" s="28"/>
      <c r="F34" s="16"/>
      <c r="G34" s="2"/>
    </row>
    <row r="35" spans="1:13" ht="12.75">
      <c r="A35" s="2"/>
      <c r="B35" s="24"/>
      <c r="C35" s="24"/>
      <c r="D35" s="24"/>
      <c r="E35" s="24"/>
      <c r="F35" s="2"/>
      <c r="G35" s="2"/>
      <c r="H35" s="36"/>
      <c r="I35" s="36"/>
      <c r="J35" s="42"/>
      <c r="K35" s="14"/>
      <c r="L35" s="14"/>
      <c r="M35" s="14"/>
    </row>
    <row r="36" spans="1:7" ht="18" customHeight="1">
      <c r="A36" s="77"/>
      <c r="B36" s="179" t="s">
        <v>88</v>
      </c>
      <c r="C36" s="179"/>
      <c r="D36" s="179"/>
      <c r="E36" s="179"/>
      <c r="F36" s="3"/>
      <c r="G36" s="2"/>
    </row>
    <row r="37" spans="1:7" ht="12.75">
      <c r="A37" s="54"/>
      <c r="B37" s="38" t="s">
        <v>10</v>
      </c>
      <c r="C37" s="12" t="s">
        <v>4</v>
      </c>
      <c r="D37" s="12" t="s">
        <v>5</v>
      </c>
      <c r="E37" s="12" t="s">
        <v>12</v>
      </c>
      <c r="F37" s="15"/>
      <c r="G37" s="2"/>
    </row>
    <row r="38" spans="1:7" ht="12.75">
      <c r="A38" s="54"/>
      <c r="B38" s="59" t="s">
        <v>19</v>
      </c>
      <c r="C38" s="34">
        <f>ROUND('Enrol Details'!D20/'Enrol Details'!G20*100,0)</f>
        <v>32</v>
      </c>
      <c r="D38" s="34">
        <f>ROUND('Enrol Details'!E20/'Enrol Details'!H20*100,0)</f>
        <v>21</v>
      </c>
      <c r="E38" s="34">
        <f>ROUND('Enrol Details'!F20/'Enrol Details'!I20*100,0)</f>
        <v>26</v>
      </c>
      <c r="F38" s="15"/>
      <c r="G38" s="34"/>
    </row>
    <row r="39" spans="1:7" ht="12.75">
      <c r="A39" s="54"/>
      <c r="B39" s="13" t="s">
        <v>20</v>
      </c>
      <c r="C39" s="29">
        <f>ROUND('Enrol Details'!D21/'Enrol Details'!G21*100,0)</f>
        <v>10</v>
      </c>
      <c r="D39" s="29">
        <f>ROUND('Enrol Details'!E21/'Enrol Details'!H21*100,0)</f>
        <v>10</v>
      </c>
      <c r="E39" s="29">
        <f>ROUND('Enrol Details'!F21/'Enrol Details'!I21*100,0)</f>
        <v>10</v>
      </c>
      <c r="F39" s="15"/>
      <c r="G39" s="2"/>
    </row>
    <row r="40" spans="1:7" ht="12.75">
      <c r="A40" s="54"/>
      <c r="B40" s="59" t="s">
        <v>21</v>
      </c>
      <c r="C40" s="24">
        <f>ROUND('Enrol Details'!D22/'Enrol Details'!G22*100,0)</f>
        <v>12</v>
      </c>
      <c r="D40" s="24">
        <f>ROUND('Enrol Details'!E22/'Enrol Details'!H22*100,0)</f>
        <v>5</v>
      </c>
      <c r="E40" s="24">
        <f>ROUND('Enrol Details'!F22/'Enrol Details'!I22*100,0)</f>
        <v>9</v>
      </c>
      <c r="F40" s="15"/>
      <c r="G40" s="2"/>
    </row>
    <row r="41" spans="1:7" ht="12.75">
      <c r="A41" s="54"/>
      <c r="B41" s="13" t="s">
        <v>22</v>
      </c>
      <c r="C41" s="29">
        <f>ROUND('Enrol Details'!D23/'Enrol Details'!G23*100,0)</f>
        <v>7</v>
      </c>
      <c r="D41" s="29">
        <f>ROUND('Enrol Details'!E23/'Enrol Details'!H23*100,0)</f>
        <v>7</v>
      </c>
      <c r="E41" s="29">
        <f>ROUND('Enrol Details'!F23/'Enrol Details'!I23*100,0)</f>
        <v>7</v>
      </c>
      <c r="F41" s="15"/>
      <c r="G41" s="2"/>
    </row>
    <row r="42" spans="1:7" ht="12.75">
      <c r="A42" s="54"/>
      <c r="B42" s="59" t="s">
        <v>23</v>
      </c>
      <c r="C42" s="24">
        <f>ROUND('Enrol Details'!D24/'Enrol Details'!G24*100,0)</f>
        <v>20</v>
      </c>
      <c r="D42" s="24">
        <f>ROUND('Enrol Details'!E24/'Enrol Details'!H24*100,0)</f>
        <v>8</v>
      </c>
      <c r="E42" s="24">
        <f>ROUND('Enrol Details'!F24/'Enrol Details'!I24*100,0)</f>
        <v>14</v>
      </c>
      <c r="F42" s="15"/>
      <c r="G42" s="2"/>
    </row>
    <row r="43" spans="1:7" ht="12.75">
      <c r="A43" s="54"/>
      <c r="B43" s="13" t="s">
        <v>24</v>
      </c>
      <c r="C43" s="29">
        <f>ROUND('Enrol Details'!D25/'Enrol Details'!G25*100,0)</f>
        <v>4</v>
      </c>
      <c r="D43" s="29">
        <f>ROUND('Enrol Details'!E25/'Enrol Details'!H25*100,0)</f>
        <v>3</v>
      </c>
      <c r="E43" s="29">
        <f>ROUND('Enrol Details'!F25/'Enrol Details'!I25*100,0)</f>
        <v>4</v>
      </c>
      <c r="F43" s="15"/>
      <c r="G43" s="2"/>
    </row>
    <row r="44" spans="1:7" ht="12.75">
      <c r="A44" s="54"/>
      <c r="B44" s="59" t="s">
        <v>28</v>
      </c>
      <c r="C44" s="30">
        <f>ROUND('Enrol Details'!D26/Population!C7*100,0)</f>
        <v>27</v>
      </c>
      <c r="D44" s="30">
        <f>ROUND('Enrol Details'!E26/Population!D7*100,0)</f>
        <v>18</v>
      </c>
      <c r="E44" s="30">
        <f>ROUND('Enrol Details'!F26/Population!E7*100,0)</f>
        <v>23</v>
      </c>
      <c r="F44" s="15"/>
      <c r="G44" s="2"/>
    </row>
    <row r="45" spans="1:7" ht="3.75" customHeight="1">
      <c r="A45" s="46"/>
      <c r="B45" s="23"/>
      <c r="C45" s="28"/>
      <c r="D45" s="28"/>
      <c r="E45" s="28"/>
      <c r="F45" s="16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 t="s">
        <v>26</v>
      </c>
      <c r="C47" s="2"/>
      <c r="D47" s="2"/>
      <c r="E47" s="2"/>
      <c r="F47" s="2"/>
      <c r="G47" s="2"/>
    </row>
    <row r="48" ht="12.75">
      <c r="B48" s="2" t="s">
        <v>27</v>
      </c>
    </row>
  </sheetData>
  <mergeCells count="4"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7" max="7" width="15.140625" style="0" hidden="1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1:7" ht="20.25">
      <c r="A1" s="89" t="s">
        <v>33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8" customHeight="1">
      <c r="A3" s="17"/>
      <c r="B3" s="22"/>
      <c r="C3" s="189" t="s">
        <v>34</v>
      </c>
      <c r="D3" s="189"/>
      <c r="E3" s="189"/>
      <c r="F3" s="22"/>
      <c r="G3" s="22"/>
    </row>
    <row r="4" spans="2:7" ht="12.75">
      <c r="B4" s="90" t="s">
        <v>35</v>
      </c>
      <c r="C4" s="91" t="s">
        <v>1</v>
      </c>
      <c r="D4" s="91" t="s">
        <v>2</v>
      </c>
      <c r="E4" s="92" t="s">
        <v>0</v>
      </c>
      <c r="F4" s="22"/>
      <c r="G4" s="93" t="s">
        <v>36</v>
      </c>
    </row>
    <row r="5" spans="2:7" ht="12.75">
      <c r="B5" s="94" t="s">
        <v>37</v>
      </c>
      <c r="C5" s="95">
        <v>115872</v>
      </c>
      <c r="D5" s="95">
        <v>113691</v>
      </c>
      <c r="E5" s="96">
        <v>229563</v>
      </c>
      <c r="F5" s="22"/>
      <c r="G5" s="97">
        <f>E5-(D5+C5)</f>
        <v>0</v>
      </c>
    </row>
    <row r="6" spans="2:7" ht="12.75">
      <c r="B6" s="94" t="s">
        <v>38</v>
      </c>
      <c r="C6" s="98">
        <v>49860</v>
      </c>
      <c r="D6" s="98">
        <v>52616</v>
      </c>
      <c r="E6" s="99">
        <v>102476</v>
      </c>
      <c r="F6" s="100"/>
      <c r="G6" s="97">
        <f>E6-(D6+C6)</f>
        <v>0</v>
      </c>
    </row>
    <row r="7" spans="2:7" ht="12.75">
      <c r="B7" s="101" t="s">
        <v>39</v>
      </c>
      <c r="C7" s="102">
        <v>38502.5</v>
      </c>
      <c r="D7" s="102">
        <v>40369.5</v>
      </c>
      <c r="E7" s="103">
        <v>78872</v>
      </c>
      <c r="F7" s="104"/>
      <c r="G7" s="97">
        <f>E7-(D7+C7)</f>
        <v>0</v>
      </c>
    </row>
    <row r="8" spans="1:7" ht="12.75">
      <c r="A8" s="105"/>
      <c r="B8" s="30"/>
      <c r="C8" s="106"/>
      <c r="D8" s="106"/>
      <c r="E8" s="106"/>
      <c r="F8" s="106"/>
      <c r="G8" s="106"/>
    </row>
    <row r="9" spans="1:7" ht="12.75">
      <c r="A9" s="18"/>
      <c r="B9" s="18"/>
      <c r="C9" s="106"/>
      <c r="D9" s="106"/>
      <c r="E9" s="106"/>
      <c r="F9" s="106"/>
      <c r="G9" s="106"/>
    </row>
    <row r="10" spans="1:7" ht="12.75">
      <c r="A10" s="107" t="s">
        <v>40</v>
      </c>
      <c r="B10" s="95"/>
      <c r="C10" s="106"/>
      <c r="D10" s="106"/>
      <c r="E10" s="106"/>
      <c r="F10" s="106"/>
      <c r="G10" s="106"/>
    </row>
    <row r="11" ht="12.75">
      <c r="A11" s="2"/>
    </row>
    <row r="12" ht="3.75" customHeight="1">
      <c r="A12" s="2"/>
    </row>
    <row r="13" ht="12.75">
      <c r="A13" s="2"/>
    </row>
    <row r="14" ht="17.25" customHeight="1">
      <c r="A14" s="2"/>
    </row>
    <row r="15" spans="1:4" ht="12.75">
      <c r="A15" s="2"/>
      <c r="B15" s="80"/>
      <c r="C15" s="80"/>
      <c r="D15" s="80"/>
    </row>
    <row r="16" spans="1:4" ht="12.75">
      <c r="A16" s="2"/>
      <c r="B16" s="18"/>
      <c r="C16" s="18"/>
      <c r="D16" s="17"/>
    </row>
    <row r="17" spans="1:4" ht="12.75">
      <c r="A17" s="2"/>
      <c r="B17" s="18"/>
      <c r="C17" s="18"/>
      <c r="D17" s="17"/>
    </row>
    <row r="18" spans="1:4" ht="12.75">
      <c r="A18" s="2"/>
      <c r="B18" s="18"/>
      <c r="C18" s="18"/>
      <c r="D18" s="17"/>
    </row>
    <row r="19" spans="1:4" ht="12.75">
      <c r="A19" s="2"/>
      <c r="B19" s="18"/>
      <c r="C19" s="18"/>
      <c r="D19" s="17"/>
    </row>
    <row r="20" spans="1:4" ht="12.75">
      <c r="A20" s="2"/>
      <c r="B20" s="18"/>
      <c r="C20" s="18"/>
      <c r="D20" s="17"/>
    </row>
    <row r="21" spans="1:4" ht="12.75">
      <c r="A21" s="2"/>
      <c r="B21" s="18"/>
      <c r="C21" s="18"/>
      <c r="D21" s="17"/>
    </row>
    <row r="22" spans="1:7" ht="12.75">
      <c r="A22" s="2"/>
      <c r="B22" s="18"/>
      <c r="C22" s="18"/>
      <c r="D22" s="17"/>
      <c r="E22" s="14"/>
      <c r="F22" s="14"/>
      <c r="G22" s="14"/>
    </row>
    <row r="23" ht="3.75" customHeight="1">
      <c r="A23" s="2"/>
    </row>
    <row r="24" spans="1:7" ht="12.75">
      <c r="A24" s="2"/>
      <c r="B24" s="36"/>
      <c r="C24" s="36"/>
      <c r="D24" s="42"/>
      <c r="E24" s="14"/>
      <c r="F24" s="14"/>
      <c r="G24" s="14"/>
    </row>
    <row r="25" ht="16.5" customHeight="1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3.75" customHeight="1">
      <c r="A34" s="2"/>
    </row>
    <row r="35" ht="12.75">
      <c r="A35" s="2"/>
    </row>
    <row r="36" ht="18" customHeight="1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3.75" customHeight="1">
      <c r="A45" s="2"/>
    </row>
    <row r="46" ht="12.75">
      <c r="A46" s="2"/>
    </row>
    <row r="47" ht="12.75">
      <c r="A47" s="2"/>
    </row>
  </sheetData>
  <mergeCells count="1">
    <mergeCell ref="C3:E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&amp;LDepartment of State for Education&amp;RStatistical Abstract</oddHeader>
    <oddFooter>&amp;CPublished November 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4.28125" style="0" customWidth="1"/>
  </cols>
  <sheetData>
    <row r="1" spans="1:9" ht="12.75">
      <c r="A1" s="108" t="s">
        <v>41</v>
      </c>
      <c r="B1" s="108" t="s">
        <v>42</v>
      </c>
      <c r="C1" s="108" t="s">
        <v>43</v>
      </c>
      <c r="D1" s="108" t="s">
        <v>44</v>
      </c>
      <c r="E1" s="108" t="s">
        <v>45</v>
      </c>
      <c r="F1" s="108" t="s">
        <v>46</v>
      </c>
      <c r="G1" s="108" t="s">
        <v>47</v>
      </c>
      <c r="H1" s="108" t="s">
        <v>48</v>
      </c>
      <c r="I1" s="108" t="s">
        <v>49</v>
      </c>
    </row>
    <row r="2" spans="1:9" ht="12.75">
      <c r="A2" s="109">
        <v>1</v>
      </c>
      <c r="B2" s="110" t="s">
        <v>50</v>
      </c>
      <c r="C2" s="110" t="s">
        <v>51</v>
      </c>
      <c r="D2" s="109">
        <v>19609</v>
      </c>
      <c r="E2" s="109">
        <v>21031</v>
      </c>
      <c r="F2" s="109">
        <v>40640</v>
      </c>
      <c r="G2" s="109">
        <v>39129</v>
      </c>
      <c r="H2" s="109">
        <v>46042</v>
      </c>
      <c r="I2" s="109">
        <v>85171</v>
      </c>
    </row>
    <row r="3" spans="1:9" ht="12.75">
      <c r="A3" s="109">
        <v>2</v>
      </c>
      <c r="B3" s="110" t="s">
        <v>52</v>
      </c>
      <c r="C3" s="110" t="s">
        <v>51</v>
      </c>
      <c r="D3" s="109">
        <v>19415</v>
      </c>
      <c r="E3" s="109">
        <v>19613</v>
      </c>
      <c r="F3" s="109">
        <v>39028</v>
      </c>
      <c r="G3" s="109">
        <v>33070</v>
      </c>
      <c r="H3" s="109">
        <v>34516</v>
      </c>
      <c r="I3" s="109">
        <v>67586</v>
      </c>
    </row>
    <row r="4" spans="1:9" ht="12.75">
      <c r="A4" s="109">
        <v>3</v>
      </c>
      <c r="B4" s="110" t="s">
        <v>53</v>
      </c>
      <c r="C4" s="110" t="s">
        <v>51</v>
      </c>
      <c r="D4" s="109">
        <v>8580</v>
      </c>
      <c r="E4" s="109">
        <v>8183</v>
      </c>
      <c r="F4" s="109">
        <v>16763</v>
      </c>
      <c r="G4" s="109">
        <v>19051</v>
      </c>
      <c r="H4" s="109">
        <v>19694</v>
      </c>
      <c r="I4" s="109">
        <v>38745</v>
      </c>
    </row>
    <row r="5" spans="1:9" ht="12.75">
      <c r="A5" s="109">
        <v>4</v>
      </c>
      <c r="B5" s="110" t="s">
        <v>54</v>
      </c>
      <c r="C5" s="110" t="s">
        <v>51</v>
      </c>
      <c r="D5" s="109">
        <v>3697</v>
      </c>
      <c r="E5" s="109">
        <v>4029</v>
      </c>
      <c r="F5" s="109">
        <v>7726</v>
      </c>
      <c r="G5" s="109">
        <v>7003</v>
      </c>
      <c r="H5" s="109">
        <v>6678</v>
      </c>
      <c r="I5" s="109">
        <v>13681</v>
      </c>
    </row>
    <row r="6" spans="1:9" ht="12.75">
      <c r="A6" s="109">
        <v>5</v>
      </c>
      <c r="B6" s="110" t="s">
        <v>55</v>
      </c>
      <c r="C6" s="110" t="s">
        <v>51</v>
      </c>
      <c r="D6" s="109">
        <v>5784</v>
      </c>
      <c r="E6" s="109">
        <v>7719</v>
      </c>
      <c r="F6" s="109">
        <v>13503</v>
      </c>
      <c r="G6" s="109">
        <v>16308</v>
      </c>
      <c r="H6" s="109">
        <v>16082</v>
      </c>
      <c r="I6" s="109">
        <v>32390</v>
      </c>
    </row>
    <row r="7" spans="1:9" ht="12.75">
      <c r="A7" s="109">
        <v>6</v>
      </c>
      <c r="B7" s="110" t="s">
        <v>56</v>
      </c>
      <c r="C7" s="110" t="s">
        <v>51</v>
      </c>
      <c r="D7" s="109">
        <v>5890</v>
      </c>
      <c r="E7" s="109">
        <v>6141</v>
      </c>
      <c r="F7" s="109">
        <v>12031</v>
      </c>
      <c r="G7" s="109">
        <v>19085</v>
      </c>
      <c r="H7" s="109">
        <v>18495</v>
      </c>
      <c r="I7" s="109">
        <v>37580</v>
      </c>
    </row>
    <row r="8" spans="3:9" ht="12.75">
      <c r="C8" s="111" t="s">
        <v>77</v>
      </c>
      <c r="D8" s="112">
        <f aca="true" t="shared" si="0" ref="D8:I8">SUM(D2:D7)</f>
        <v>62975</v>
      </c>
      <c r="E8" s="112">
        <f t="shared" si="0"/>
        <v>66716</v>
      </c>
      <c r="F8" s="112">
        <f t="shared" si="0"/>
        <v>129691</v>
      </c>
      <c r="G8" s="112">
        <f t="shared" si="0"/>
        <v>133646</v>
      </c>
      <c r="H8" s="112">
        <f t="shared" si="0"/>
        <v>141507</v>
      </c>
      <c r="I8" s="112">
        <f t="shared" si="0"/>
        <v>275153</v>
      </c>
    </row>
    <row r="10" spans="1:9" ht="12.75">
      <c r="A10" s="108" t="s">
        <v>41</v>
      </c>
      <c r="B10" s="108" t="s">
        <v>42</v>
      </c>
      <c r="C10" s="108" t="s">
        <v>43</v>
      </c>
      <c r="D10" s="108" t="s">
        <v>57</v>
      </c>
      <c r="E10" s="108" t="s">
        <v>58</v>
      </c>
      <c r="F10" s="108" t="s">
        <v>59</v>
      </c>
      <c r="G10" s="108" t="s">
        <v>60</v>
      </c>
      <c r="H10" s="108" t="s">
        <v>61</v>
      </c>
      <c r="I10" s="108" t="s">
        <v>62</v>
      </c>
    </row>
    <row r="11" spans="1:9" ht="12.75">
      <c r="A11" s="109">
        <v>1</v>
      </c>
      <c r="B11" s="110" t="s">
        <v>50</v>
      </c>
      <c r="C11" s="110" t="s">
        <v>63</v>
      </c>
      <c r="D11" s="109">
        <v>5438</v>
      </c>
      <c r="E11" s="109">
        <v>5783</v>
      </c>
      <c r="F11" s="109">
        <v>11221</v>
      </c>
      <c r="G11" s="109">
        <v>20902</v>
      </c>
      <c r="H11" s="109">
        <v>24182</v>
      </c>
      <c r="I11" s="109">
        <v>45078</v>
      </c>
    </row>
    <row r="12" spans="1:9" ht="12.75">
      <c r="A12" s="109">
        <v>2</v>
      </c>
      <c r="B12" s="110" t="s">
        <v>52</v>
      </c>
      <c r="C12" s="110" t="s">
        <v>63</v>
      </c>
      <c r="D12" s="109">
        <v>4175</v>
      </c>
      <c r="E12" s="109">
        <v>3779</v>
      </c>
      <c r="F12" s="109">
        <v>7954</v>
      </c>
      <c r="G12" s="109">
        <v>15489</v>
      </c>
      <c r="H12" s="109">
        <v>16057</v>
      </c>
      <c r="I12" s="109">
        <v>31546</v>
      </c>
    </row>
    <row r="13" spans="1:9" ht="12.75">
      <c r="A13" s="109">
        <v>3</v>
      </c>
      <c r="B13" s="110" t="s">
        <v>53</v>
      </c>
      <c r="C13" s="110" t="s">
        <v>63</v>
      </c>
      <c r="D13" s="109">
        <v>1007</v>
      </c>
      <c r="E13" s="109">
        <v>897</v>
      </c>
      <c r="F13" s="109">
        <v>1904</v>
      </c>
      <c r="G13" s="109">
        <v>8171</v>
      </c>
      <c r="H13" s="109">
        <v>8803</v>
      </c>
      <c r="I13" s="109">
        <v>16975</v>
      </c>
    </row>
    <row r="14" spans="1:9" ht="12.75">
      <c r="A14" s="109">
        <v>4</v>
      </c>
      <c r="B14" s="110" t="s">
        <v>54</v>
      </c>
      <c r="C14" s="110" t="s">
        <v>63</v>
      </c>
      <c r="D14" s="109">
        <v>716</v>
      </c>
      <c r="E14" s="109">
        <v>477</v>
      </c>
      <c r="F14" s="109">
        <v>1193</v>
      </c>
      <c r="G14" s="109">
        <v>3027</v>
      </c>
      <c r="H14" s="109">
        <v>2839</v>
      </c>
      <c r="I14" s="109">
        <v>5866</v>
      </c>
    </row>
    <row r="15" spans="1:9" ht="12.75">
      <c r="A15" s="109">
        <v>5</v>
      </c>
      <c r="B15" s="110" t="s">
        <v>55</v>
      </c>
      <c r="C15" s="110" t="s">
        <v>63</v>
      </c>
      <c r="D15" s="109">
        <v>1406</v>
      </c>
      <c r="E15" s="109">
        <v>1227</v>
      </c>
      <c r="F15" s="109">
        <v>2633</v>
      </c>
      <c r="G15" s="109">
        <v>6351</v>
      </c>
      <c r="H15" s="109">
        <v>6700</v>
      </c>
      <c r="I15" s="109">
        <v>13052</v>
      </c>
    </row>
    <row r="16" spans="1:9" ht="12.75">
      <c r="A16" s="109">
        <v>6</v>
      </c>
      <c r="B16" s="110" t="s">
        <v>56</v>
      </c>
      <c r="C16" s="110" t="s">
        <v>63</v>
      </c>
      <c r="D16" s="109">
        <v>462</v>
      </c>
      <c r="E16" s="109">
        <v>409</v>
      </c>
      <c r="F16" s="109">
        <v>871</v>
      </c>
      <c r="G16" s="109">
        <v>8165</v>
      </c>
      <c r="H16" s="109">
        <v>7870</v>
      </c>
      <c r="I16" s="109">
        <v>16035</v>
      </c>
    </row>
    <row r="17" spans="3:9" ht="12.75">
      <c r="C17" s="111" t="s">
        <v>77</v>
      </c>
      <c r="D17" s="112">
        <f aca="true" t="shared" si="1" ref="D17:I17">SUM(D11:D16)</f>
        <v>13204</v>
      </c>
      <c r="E17" s="112">
        <f t="shared" si="1"/>
        <v>12572</v>
      </c>
      <c r="F17" s="112">
        <f t="shared" si="1"/>
        <v>25776</v>
      </c>
      <c r="G17" s="112">
        <f t="shared" si="1"/>
        <v>62105</v>
      </c>
      <c r="H17" s="112">
        <f t="shared" si="1"/>
        <v>66451</v>
      </c>
      <c r="I17" s="112">
        <f t="shared" si="1"/>
        <v>128552</v>
      </c>
    </row>
    <row r="19" spans="1:9" ht="12.75">
      <c r="A19" s="108" t="s">
        <v>41</v>
      </c>
      <c r="B19" s="108" t="s">
        <v>42</v>
      </c>
      <c r="C19" s="108" t="s">
        <v>43</v>
      </c>
      <c r="D19" s="108" t="s">
        <v>64</v>
      </c>
      <c r="E19" s="108" t="s">
        <v>65</v>
      </c>
      <c r="F19" s="108" t="s">
        <v>66</v>
      </c>
      <c r="G19" s="108" t="s">
        <v>67</v>
      </c>
      <c r="H19" s="108" t="s">
        <v>68</v>
      </c>
      <c r="I19" s="108" t="s">
        <v>69</v>
      </c>
    </row>
    <row r="20" spans="1:9" ht="12.75">
      <c r="A20" s="109">
        <v>1</v>
      </c>
      <c r="B20" s="110" t="s">
        <v>50</v>
      </c>
      <c r="C20" s="110" t="s">
        <v>70</v>
      </c>
      <c r="D20" s="109">
        <v>6758</v>
      </c>
      <c r="E20" s="109">
        <v>4722</v>
      </c>
      <c r="F20" s="109">
        <v>11480</v>
      </c>
      <c r="G20" s="109">
        <v>21350</v>
      </c>
      <c r="H20" s="109">
        <v>22937</v>
      </c>
      <c r="I20" s="109">
        <v>44287</v>
      </c>
    </row>
    <row r="21" spans="1:9" ht="12.75">
      <c r="A21" s="109">
        <v>2</v>
      </c>
      <c r="B21" s="110" t="s">
        <v>52</v>
      </c>
      <c r="C21" s="110" t="s">
        <v>70</v>
      </c>
      <c r="D21" s="109">
        <v>1423</v>
      </c>
      <c r="E21" s="109">
        <v>1385</v>
      </c>
      <c r="F21" s="109">
        <v>2808</v>
      </c>
      <c r="G21" s="109">
        <v>14381</v>
      </c>
      <c r="H21" s="109">
        <v>14502</v>
      </c>
      <c r="I21" s="109">
        <v>28883</v>
      </c>
    </row>
    <row r="22" spans="1:9" ht="12.75">
      <c r="A22" s="109">
        <v>3</v>
      </c>
      <c r="B22" s="110" t="s">
        <v>53</v>
      </c>
      <c r="C22" s="110" t="s">
        <v>70</v>
      </c>
      <c r="D22" s="109">
        <v>844</v>
      </c>
      <c r="E22" s="109">
        <v>422</v>
      </c>
      <c r="F22" s="109">
        <v>1266</v>
      </c>
      <c r="G22" s="109">
        <v>6989</v>
      </c>
      <c r="H22" s="109">
        <v>7744</v>
      </c>
      <c r="I22" s="109">
        <v>14734</v>
      </c>
    </row>
    <row r="23" spans="1:9" ht="12.75">
      <c r="A23" s="109">
        <v>4</v>
      </c>
      <c r="B23" s="110" t="s">
        <v>54</v>
      </c>
      <c r="C23" s="110" t="s">
        <v>70</v>
      </c>
      <c r="D23" s="109">
        <v>170</v>
      </c>
      <c r="E23" s="109">
        <v>176</v>
      </c>
      <c r="F23" s="109">
        <v>346</v>
      </c>
      <c r="G23" s="109">
        <v>2464</v>
      </c>
      <c r="H23" s="109">
        <v>2433</v>
      </c>
      <c r="I23" s="109">
        <v>4897</v>
      </c>
    </row>
    <row r="24" spans="1:9" ht="12.75">
      <c r="A24" s="109">
        <v>5</v>
      </c>
      <c r="B24" s="110" t="s">
        <v>55</v>
      </c>
      <c r="C24" s="110" t="s">
        <v>70</v>
      </c>
      <c r="D24" s="109">
        <v>1048</v>
      </c>
      <c r="E24" s="109">
        <v>509</v>
      </c>
      <c r="F24" s="109">
        <v>1557</v>
      </c>
      <c r="G24" s="109">
        <v>5238</v>
      </c>
      <c r="H24" s="109">
        <v>5995</v>
      </c>
      <c r="I24" s="109">
        <v>11232</v>
      </c>
    </row>
    <row r="25" spans="1:9" ht="12.75">
      <c r="A25" s="109">
        <v>6</v>
      </c>
      <c r="B25" s="110" t="s">
        <v>56</v>
      </c>
      <c r="C25" s="110" t="s">
        <v>70</v>
      </c>
      <c r="D25" s="109">
        <v>263</v>
      </c>
      <c r="E25" s="109">
        <v>245</v>
      </c>
      <c r="F25" s="109">
        <v>508</v>
      </c>
      <c r="G25" s="109">
        <v>6974</v>
      </c>
      <c r="H25" s="109">
        <v>7101</v>
      </c>
      <c r="I25" s="109">
        <v>14075</v>
      </c>
    </row>
    <row r="26" spans="3:9" ht="12.75">
      <c r="C26" s="111" t="s">
        <v>77</v>
      </c>
      <c r="D26" s="112">
        <f aca="true" t="shared" si="2" ref="D26:I26">SUM(D20:D25)</f>
        <v>10506</v>
      </c>
      <c r="E26" s="112">
        <f t="shared" si="2"/>
        <v>7459</v>
      </c>
      <c r="F26" s="112">
        <f t="shared" si="2"/>
        <v>17965</v>
      </c>
      <c r="G26" s="112">
        <f t="shared" si="2"/>
        <v>57396</v>
      </c>
      <c r="H26" s="112">
        <f t="shared" si="2"/>
        <v>60712</v>
      </c>
      <c r="I26" s="112">
        <f t="shared" si="2"/>
        <v>118108</v>
      </c>
    </row>
    <row r="28" spans="1:13" ht="12.75">
      <c r="A28" s="108" t="s">
        <v>41</v>
      </c>
      <c r="B28" s="108" t="s">
        <v>42</v>
      </c>
      <c r="C28" s="108" t="s">
        <v>43</v>
      </c>
      <c r="D28" s="108" t="s">
        <v>71</v>
      </c>
      <c r="E28" s="108" t="s">
        <v>72</v>
      </c>
      <c r="F28" s="108" t="s">
        <v>73</v>
      </c>
      <c r="G28" s="108" t="s">
        <v>74</v>
      </c>
      <c r="H28" s="108" t="s">
        <v>44</v>
      </c>
      <c r="I28" s="108" t="s">
        <v>45</v>
      </c>
      <c r="J28" s="108" t="s">
        <v>46</v>
      </c>
      <c r="K28" s="108" t="s">
        <v>47</v>
      </c>
      <c r="L28" s="108" t="s">
        <v>48</v>
      </c>
      <c r="M28" s="108" t="s">
        <v>49</v>
      </c>
    </row>
    <row r="29" spans="1:13" ht="12.75">
      <c r="A29" s="109">
        <v>1</v>
      </c>
      <c r="B29" s="110" t="s">
        <v>50</v>
      </c>
      <c r="C29" s="110" t="s">
        <v>75</v>
      </c>
      <c r="D29" s="109">
        <v>2</v>
      </c>
      <c r="E29" s="109">
        <v>797</v>
      </c>
      <c r="F29" s="109">
        <v>795</v>
      </c>
      <c r="G29" s="109">
        <v>1592</v>
      </c>
      <c r="H29" s="109">
        <v>628</v>
      </c>
      <c r="I29" s="109">
        <v>604</v>
      </c>
      <c r="J29" s="109">
        <v>1232</v>
      </c>
      <c r="K29" s="109">
        <v>39129</v>
      </c>
      <c r="L29" s="109">
        <v>46042</v>
      </c>
      <c r="M29" s="109">
        <v>85171</v>
      </c>
    </row>
    <row r="30" spans="1:13" ht="12.75">
      <c r="A30" s="109">
        <v>2</v>
      </c>
      <c r="B30" s="110" t="s">
        <v>52</v>
      </c>
      <c r="C30" s="110" t="s">
        <v>75</v>
      </c>
      <c r="D30" s="109">
        <v>14</v>
      </c>
      <c r="E30" s="109">
        <v>871</v>
      </c>
      <c r="F30" s="109">
        <v>812</v>
      </c>
      <c r="G30" s="109">
        <v>1683</v>
      </c>
      <c r="H30" s="109">
        <v>644</v>
      </c>
      <c r="I30" s="109">
        <v>646</v>
      </c>
      <c r="J30" s="109">
        <v>1290</v>
      </c>
      <c r="K30" s="109">
        <v>33070</v>
      </c>
      <c r="L30" s="109">
        <v>34516</v>
      </c>
      <c r="M30" s="109">
        <v>67586</v>
      </c>
    </row>
    <row r="31" spans="1:13" ht="12.75">
      <c r="A31" s="109">
        <v>3</v>
      </c>
      <c r="B31" s="110" t="s">
        <v>53</v>
      </c>
      <c r="C31" s="110" t="s">
        <v>75</v>
      </c>
      <c r="D31" s="109">
        <v>11</v>
      </c>
      <c r="E31" s="109">
        <v>2274</v>
      </c>
      <c r="F31" s="109">
        <v>2076</v>
      </c>
      <c r="G31" s="109">
        <v>4350</v>
      </c>
      <c r="H31" s="109">
        <v>1731</v>
      </c>
      <c r="I31" s="109">
        <v>1608</v>
      </c>
      <c r="J31" s="109">
        <v>3339</v>
      </c>
      <c r="K31" s="109">
        <v>19051</v>
      </c>
      <c r="L31" s="109">
        <v>19694</v>
      </c>
      <c r="M31" s="109">
        <v>38745</v>
      </c>
    </row>
    <row r="32" spans="1:13" ht="12.75">
      <c r="A32" s="109">
        <v>4</v>
      </c>
      <c r="B32" s="110" t="s">
        <v>54</v>
      </c>
      <c r="C32" s="110" t="s">
        <v>75</v>
      </c>
      <c r="D32" s="109">
        <v>5</v>
      </c>
      <c r="E32" s="109">
        <v>619</v>
      </c>
      <c r="F32" s="109">
        <v>637</v>
      </c>
      <c r="G32" s="109">
        <v>1256</v>
      </c>
      <c r="H32" s="109">
        <v>453</v>
      </c>
      <c r="I32" s="109">
        <v>472</v>
      </c>
      <c r="J32" s="109">
        <v>925</v>
      </c>
      <c r="K32" s="109">
        <v>7003</v>
      </c>
      <c r="L32" s="109">
        <v>6678</v>
      </c>
      <c r="M32" s="109">
        <v>13681</v>
      </c>
    </row>
    <row r="33" spans="1:13" ht="12.75">
      <c r="A33" s="109">
        <v>5</v>
      </c>
      <c r="B33" s="110" t="s">
        <v>55</v>
      </c>
      <c r="C33" s="110" t="s">
        <v>75</v>
      </c>
      <c r="D33" s="109">
        <v>13</v>
      </c>
      <c r="E33" s="109">
        <v>1767</v>
      </c>
      <c r="F33" s="109">
        <v>2172</v>
      </c>
      <c r="G33" s="109">
        <v>3939</v>
      </c>
      <c r="H33" s="109">
        <v>1346</v>
      </c>
      <c r="I33" s="109">
        <v>1694</v>
      </c>
      <c r="J33" s="109">
        <v>3040</v>
      </c>
      <c r="K33" s="109">
        <v>16308</v>
      </c>
      <c r="L33" s="109">
        <v>16082</v>
      </c>
      <c r="M33" s="109">
        <v>32390</v>
      </c>
    </row>
    <row r="34" spans="1:13" ht="12.75">
      <c r="A34" s="109">
        <v>6</v>
      </c>
      <c r="B34" s="110" t="s">
        <v>56</v>
      </c>
      <c r="C34" s="110" t="s">
        <v>75</v>
      </c>
      <c r="D34" s="109">
        <v>8</v>
      </c>
      <c r="E34" s="109">
        <v>1098</v>
      </c>
      <c r="F34" s="109">
        <v>1008</v>
      </c>
      <c r="G34" s="109">
        <v>2106</v>
      </c>
      <c r="H34" s="109">
        <v>874</v>
      </c>
      <c r="I34" s="109">
        <v>761</v>
      </c>
      <c r="J34" s="109">
        <v>1635</v>
      </c>
      <c r="K34" s="109">
        <v>19085</v>
      </c>
      <c r="L34" s="109">
        <v>18495</v>
      </c>
      <c r="M34" s="109">
        <v>37580</v>
      </c>
    </row>
    <row r="35" spans="3:13" ht="12.75">
      <c r="C35" s="111" t="s">
        <v>77</v>
      </c>
      <c r="D35" s="112">
        <f aca="true" t="shared" si="3" ref="D35:J35">SUM(D29:D34)</f>
        <v>53</v>
      </c>
      <c r="E35" s="112">
        <f t="shared" si="3"/>
        <v>7426</v>
      </c>
      <c r="F35" s="112">
        <f t="shared" si="3"/>
        <v>7500</v>
      </c>
      <c r="G35" s="112">
        <f t="shared" si="3"/>
        <v>14926</v>
      </c>
      <c r="H35" s="112">
        <f t="shared" si="3"/>
        <v>5676</v>
      </c>
      <c r="I35" s="112">
        <f t="shared" si="3"/>
        <v>5785</v>
      </c>
      <c r="J35" s="112">
        <f t="shared" si="3"/>
        <v>11461</v>
      </c>
      <c r="K35" s="112">
        <f>SUM(K29:K34)</f>
        <v>133646</v>
      </c>
      <c r="L35" s="112">
        <f>SUM(L29:L34)</f>
        <v>141507</v>
      </c>
      <c r="M35" s="112">
        <f>SUM(M29:M34)</f>
        <v>275153</v>
      </c>
    </row>
    <row r="37" spans="1:13" ht="12.75">
      <c r="A37" s="108" t="s">
        <v>41</v>
      </c>
      <c r="B37" s="108" t="s">
        <v>42</v>
      </c>
      <c r="C37" s="108" t="s">
        <v>43</v>
      </c>
      <c r="D37" s="108" t="s">
        <v>71</v>
      </c>
      <c r="E37" s="108" t="s">
        <v>72</v>
      </c>
      <c r="F37" s="108" t="s">
        <v>73</v>
      </c>
      <c r="G37" s="108" t="s">
        <v>74</v>
      </c>
      <c r="H37" s="108" t="s">
        <v>57</v>
      </c>
      <c r="I37" s="108" t="s">
        <v>58</v>
      </c>
      <c r="J37" s="108" t="s">
        <v>59</v>
      </c>
      <c r="K37" s="108" t="s">
        <v>60</v>
      </c>
      <c r="L37" s="108" t="s">
        <v>61</v>
      </c>
      <c r="M37" s="108" t="s">
        <v>62</v>
      </c>
    </row>
    <row r="38" spans="1:13" ht="12.75">
      <c r="A38" s="109">
        <v>1</v>
      </c>
      <c r="B38" s="110" t="s">
        <v>50</v>
      </c>
      <c r="C38" s="110" t="s">
        <v>76</v>
      </c>
      <c r="D38" s="109">
        <v>2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20902</v>
      </c>
      <c r="L38" s="109">
        <v>24182</v>
      </c>
      <c r="M38" s="109">
        <v>45078</v>
      </c>
    </row>
    <row r="39" spans="1:13" ht="12.75">
      <c r="A39" s="109">
        <v>2</v>
      </c>
      <c r="B39" s="110" t="s">
        <v>52</v>
      </c>
      <c r="C39" s="110" t="s">
        <v>76</v>
      </c>
      <c r="D39" s="109">
        <v>14</v>
      </c>
      <c r="E39" s="109">
        <v>2259</v>
      </c>
      <c r="F39" s="109">
        <v>1740</v>
      </c>
      <c r="G39" s="109">
        <v>3999</v>
      </c>
      <c r="H39" s="109">
        <v>1062</v>
      </c>
      <c r="I39" s="109">
        <v>973</v>
      </c>
      <c r="J39" s="109">
        <v>2035</v>
      </c>
      <c r="K39" s="109">
        <v>15489</v>
      </c>
      <c r="L39" s="109">
        <v>16057</v>
      </c>
      <c r="M39" s="109">
        <v>31546</v>
      </c>
    </row>
    <row r="40" spans="1:13" ht="12.75">
      <c r="A40" s="109">
        <v>3</v>
      </c>
      <c r="B40" s="110" t="s">
        <v>53</v>
      </c>
      <c r="C40" s="110" t="s">
        <v>76</v>
      </c>
      <c r="D40" s="109">
        <v>12</v>
      </c>
      <c r="E40" s="109">
        <v>93</v>
      </c>
      <c r="F40" s="109">
        <v>73</v>
      </c>
      <c r="G40" s="109">
        <v>166</v>
      </c>
      <c r="H40" s="109">
        <v>32</v>
      </c>
      <c r="I40" s="109">
        <v>24</v>
      </c>
      <c r="J40" s="109">
        <v>56</v>
      </c>
      <c r="K40" s="109">
        <v>8171</v>
      </c>
      <c r="L40" s="109">
        <v>8803</v>
      </c>
      <c r="M40" s="109">
        <v>16975</v>
      </c>
    </row>
    <row r="41" spans="1:13" ht="12.75">
      <c r="A41" s="109">
        <v>4</v>
      </c>
      <c r="B41" s="110" t="s">
        <v>54</v>
      </c>
      <c r="C41" s="110" t="s">
        <v>76</v>
      </c>
      <c r="D41" s="109">
        <v>5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3027</v>
      </c>
      <c r="L41" s="109">
        <v>2839</v>
      </c>
      <c r="M41" s="109">
        <v>5866</v>
      </c>
    </row>
    <row r="42" spans="1:13" ht="12.75">
      <c r="A42" s="109">
        <v>5</v>
      </c>
      <c r="B42" s="110" t="s">
        <v>55</v>
      </c>
      <c r="C42" s="110" t="s">
        <v>76</v>
      </c>
      <c r="D42" s="109">
        <v>11</v>
      </c>
      <c r="E42" s="109">
        <v>140</v>
      </c>
      <c r="F42" s="109">
        <v>147</v>
      </c>
      <c r="G42" s="109">
        <v>287</v>
      </c>
      <c r="H42" s="109">
        <v>93</v>
      </c>
      <c r="I42" s="109">
        <v>116</v>
      </c>
      <c r="J42" s="109">
        <v>209</v>
      </c>
      <c r="K42" s="109">
        <v>6351</v>
      </c>
      <c r="L42" s="109">
        <v>6700</v>
      </c>
      <c r="M42" s="109">
        <v>13052</v>
      </c>
    </row>
    <row r="43" spans="1:13" ht="12.75">
      <c r="A43" s="109">
        <v>6</v>
      </c>
      <c r="B43" s="110" t="s">
        <v>56</v>
      </c>
      <c r="C43" s="110" t="s">
        <v>76</v>
      </c>
      <c r="D43" s="109">
        <v>6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8165</v>
      </c>
      <c r="L43" s="109">
        <v>7870</v>
      </c>
      <c r="M43" s="109">
        <v>16035</v>
      </c>
    </row>
    <row r="44" spans="3:13" ht="12.75">
      <c r="C44" s="111" t="s">
        <v>77</v>
      </c>
      <c r="D44" s="112">
        <f aca="true" t="shared" si="4" ref="D44:J44">SUM(D38:D43)</f>
        <v>50</v>
      </c>
      <c r="E44" s="112">
        <f t="shared" si="4"/>
        <v>2492</v>
      </c>
      <c r="F44" s="112">
        <f t="shared" si="4"/>
        <v>1960</v>
      </c>
      <c r="G44" s="112">
        <f t="shared" si="4"/>
        <v>4452</v>
      </c>
      <c r="H44" s="112">
        <f t="shared" si="4"/>
        <v>1187</v>
      </c>
      <c r="I44" s="112">
        <f t="shared" si="4"/>
        <v>1113</v>
      </c>
      <c r="J44" s="112">
        <f t="shared" si="4"/>
        <v>2300</v>
      </c>
      <c r="K44" s="112">
        <f>SUM(K38:K43)</f>
        <v>62105</v>
      </c>
      <c r="L44" s="112">
        <f>SUM(L38:L43)</f>
        <v>66451</v>
      </c>
      <c r="M44" s="112">
        <f>SUM(M38:M43)</f>
        <v>128552</v>
      </c>
    </row>
    <row r="46" spans="1:12" ht="12.75">
      <c r="A46" s="108" t="s">
        <v>41</v>
      </c>
      <c r="B46" s="108" t="s">
        <v>42</v>
      </c>
      <c r="C46" s="108" t="s">
        <v>43</v>
      </c>
      <c r="D46" s="108" t="s">
        <v>72</v>
      </c>
      <c r="E46" s="108" t="s">
        <v>73</v>
      </c>
      <c r="F46" s="108" t="s">
        <v>74</v>
      </c>
      <c r="G46" s="108" t="s">
        <v>78</v>
      </c>
      <c r="H46" s="108" t="s">
        <v>79</v>
      </c>
      <c r="I46" s="108" t="s">
        <v>80</v>
      </c>
      <c r="J46" s="108" t="s">
        <v>81</v>
      </c>
      <c r="K46" s="108" t="s">
        <v>82</v>
      </c>
      <c r="L46" s="108" t="s">
        <v>83</v>
      </c>
    </row>
    <row r="47" spans="1:12" ht="12.75">
      <c r="A47" s="109">
        <v>1</v>
      </c>
      <c r="B47" s="110" t="s">
        <v>50</v>
      </c>
      <c r="C47" s="110" t="s">
        <v>76</v>
      </c>
      <c r="D47">
        <f>E29+E38</f>
        <v>797</v>
      </c>
      <c r="E47">
        <f aca="true" t="shared" si="5" ref="E47:L47">F29+F38</f>
        <v>795</v>
      </c>
      <c r="F47">
        <f>G29+G38</f>
        <v>1592</v>
      </c>
      <c r="G47">
        <f t="shared" si="5"/>
        <v>628</v>
      </c>
      <c r="H47">
        <f t="shared" si="5"/>
        <v>604</v>
      </c>
      <c r="I47">
        <f>J29+J38</f>
        <v>1232</v>
      </c>
      <c r="J47">
        <f>K29+K38</f>
        <v>60031</v>
      </c>
      <c r="K47">
        <f t="shared" si="5"/>
        <v>70224</v>
      </c>
      <c r="L47">
        <f t="shared" si="5"/>
        <v>130249</v>
      </c>
    </row>
    <row r="48" spans="1:12" ht="12.75">
      <c r="A48" s="109">
        <v>2</v>
      </c>
      <c r="B48" s="110" t="s">
        <v>52</v>
      </c>
      <c r="C48" s="110" t="s">
        <v>76</v>
      </c>
      <c r="D48">
        <f aca="true" t="shared" si="6" ref="D48:L52">E30+E39</f>
        <v>3130</v>
      </c>
      <c r="E48">
        <f t="shared" si="6"/>
        <v>2552</v>
      </c>
      <c r="F48">
        <f t="shared" si="6"/>
        <v>5682</v>
      </c>
      <c r="G48">
        <f t="shared" si="6"/>
        <v>1706</v>
      </c>
      <c r="H48">
        <f t="shared" si="6"/>
        <v>1619</v>
      </c>
      <c r="I48">
        <f t="shared" si="6"/>
        <v>3325</v>
      </c>
      <c r="J48">
        <f t="shared" si="6"/>
        <v>48559</v>
      </c>
      <c r="K48">
        <f t="shared" si="6"/>
        <v>50573</v>
      </c>
      <c r="L48">
        <f t="shared" si="6"/>
        <v>99132</v>
      </c>
    </row>
    <row r="49" spans="1:12" ht="12.75">
      <c r="A49" s="109">
        <v>3</v>
      </c>
      <c r="B49" s="110" t="s">
        <v>53</v>
      </c>
      <c r="C49" s="110" t="s">
        <v>76</v>
      </c>
      <c r="D49">
        <f t="shared" si="6"/>
        <v>2367</v>
      </c>
      <c r="E49">
        <f t="shared" si="6"/>
        <v>2149</v>
      </c>
      <c r="F49">
        <f t="shared" si="6"/>
        <v>4516</v>
      </c>
      <c r="G49">
        <f t="shared" si="6"/>
        <v>1763</v>
      </c>
      <c r="H49">
        <f t="shared" si="6"/>
        <v>1632</v>
      </c>
      <c r="I49">
        <f t="shared" si="6"/>
        <v>3395</v>
      </c>
      <c r="J49">
        <f t="shared" si="6"/>
        <v>27222</v>
      </c>
      <c r="K49">
        <f t="shared" si="6"/>
        <v>28497</v>
      </c>
      <c r="L49">
        <f t="shared" si="6"/>
        <v>55720</v>
      </c>
    </row>
    <row r="50" spans="1:12" ht="12.75">
      <c r="A50" s="109">
        <v>4</v>
      </c>
      <c r="B50" s="110" t="s">
        <v>54</v>
      </c>
      <c r="C50" s="110" t="s">
        <v>76</v>
      </c>
      <c r="D50">
        <f t="shared" si="6"/>
        <v>619</v>
      </c>
      <c r="E50">
        <f t="shared" si="6"/>
        <v>637</v>
      </c>
      <c r="F50">
        <f t="shared" si="6"/>
        <v>1256</v>
      </c>
      <c r="G50">
        <f t="shared" si="6"/>
        <v>453</v>
      </c>
      <c r="H50">
        <f t="shared" si="6"/>
        <v>472</v>
      </c>
      <c r="I50">
        <f t="shared" si="6"/>
        <v>925</v>
      </c>
      <c r="J50">
        <f t="shared" si="6"/>
        <v>10030</v>
      </c>
      <c r="K50">
        <f t="shared" si="6"/>
        <v>9517</v>
      </c>
      <c r="L50">
        <f t="shared" si="6"/>
        <v>19547</v>
      </c>
    </row>
    <row r="51" spans="1:12" ht="12.75">
      <c r="A51" s="109">
        <v>5</v>
      </c>
      <c r="B51" s="110" t="s">
        <v>55</v>
      </c>
      <c r="C51" s="110" t="s">
        <v>76</v>
      </c>
      <c r="D51">
        <f t="shared" si="6"/>
        <v>1907</v>
      </c>
      <c r="E51">
        <f t="shared" si="6"/>
        <v>2319</v>
      </c>
      <c r="F51">
        <f t="shared" si="6"/>
        <v>4226</v>
      </c>
      <c r="G51">
        <f t="shared" si="6"/>
        <v>1439</v>
      </c>
      <c r="H51">
        <f t="shared" si="6"/>
        <v>1810</v>
      </c>
      <c r="I51">
        <f t="shared" si="6"/>
        <v>3249</v>
      </c>
      <c r="J51">
        <f t="shared" si="6"/>
        <v>22659</v>
      </c>
      <c r="K51">
        <f t="shared" si="6"/>
        <v>22782</v>
      </c>
      <c r="L51">
        <f t="shared" si="6"/>
        <v>45442</v>
      </c>
    </row>
    <row r="52" spans="1:12" ht="12.75">
      <c r="A52" s="109">
        <v>6</v>
      </c>
      <c r="B52" s="110" t="s">
        <v>56</v>
      </c>
      <c r="C52" s="110" t="s">
        <v>76</v>
      </c>
      <c r="D52">
        <f t="shared" si="6"/>
        <v>1098</v>
      </c>
      <c r="E52">
        <f t="shared" si="6"/>
        <v>1008</v>
      </c>
      <c r="F52">
        <f t="shared" si="6"/>
        <v>2106</v>
      </c>
      <c r="G52">
        <f t="shared" si="6"/>
        <v>874</v>
      </c>
      <c r="H52">
        <f t="shared" si="6"/>
        <v>761</v>
      </c>
      <c r="I52">
        <f t="shared" si="6"/>
        <v>1635</v>
      </c>
      <c r="J52">
        <f t="shared" si="6"/>
        <v>27250</v>
      </c>
      <c r="K52">
        <f t="shared" si="6"/>
        <v>26365</v>
      </c>
      <c r="L52">
        <f t="shared" si="6"/>
        <v>53615</v>
      </c>
    </row>
    <row r="53" spans="3:12" ht="12.75">
      <c r="C53" s="111" t="s">
        <v>77</v>
      </c>
      <c r="D53" s="112">
        <f>SUM(D47:D52)</f>
        <v>9918</v>
      </c>
      <c r="E53" s="112">
        <f aca="true" t="shared" si="7" ref="E53:L53">SUM(E47:E52)</f>
        <v>9460</v>
      </c>
      <c r="F53" s="112">
        <f t="shared" si="7"/>
        <v>19378</v>
      </c>
      <c r="G53" s="112">
        <f t="shared" si="7"/>
        <v>6863</v>
      </c>
      <c r="H53" s="112">
        <f t="shared" si="7"/>
        <v>6898</v>
      </c>
      <c r="I53" s="112">
        <f t="shared" si="7"/>
        <v>13761</v>
      </c>
      <c r="J53" s="112">
        <f t="shared" si="7"/>
        <v>195751</v>
      </c>
      <c r="K53" s="112">
        <f t="shared" si="7"/>
        <v>207958</v>
      </c>
      <c r="L53" s="112">
        <f t="shared" si="7"/>
        <v>403705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Behrman</cp:lastModifiedBy>
  <cp:lastPrinted>2006-03-15T09:42:52Z</cp:lastPrinted>
  <dcterms:created xsi:type="dcterms:W3CDTF">2005-09-12T07:53:31Z</dcterms:created>
  <dcterms:modified xsi:type="dcterms:W3CDTF">2006-06-21T10:51:14Z</dcterms:modified>
  <cp:category/>
  <cp:version/>
  <cp:contentType/>
  <cp:contentStatus/>
</cp:coreProperties>
</file>