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210" windowHeight="4170" tabRatio="848" activeTab="0"/>
  </bookViews>
  <sheets>
    <sheet name="Enrol LGA" sheetId="1" r:id="rId1"/>
    <sheet name="Teacher" sheetId="2" r:id="rId2"/>
    <sheet name="Schools" sheetId="3" r:id="rId3"/>
    <sheet name="GER" sheetId="4" r:id="rId4"/>
    <sheet name="NER" sheetId="5" r:id="rId5"/>
    <sheet name="Enrol Details" sheetId="6" r:id="rId6"/>
  </sheets>
  <definedNames>
    <definedName name="_xlnm.Print_Area" localSheetId="0">'Enrol LGA'!$A$1:$J$37</definedName>
    <definedName name="_xlnm.Print_Area" localSheetId="3">'GER'!$A$1:$F$48</definedName>
    <definedName name="_xlnm.Print_Area" localSheetId="4">'NER'!$A$1:$F$48</definedName>
    <definedName name="_xlnm.Print_Area" localSheetId="2">'Schools'!$A$1:$I$15</definedName>
    <definedName name="_xlnm.Print_Area" localSheetId="1">'Teacher'!$A$1:$T$34</definedName>
  </definedNames>
  <calcPr fullCalcOnLoad="1"/>
</workbook>
</file>

<file path=xl/sharedStrings.xml><?xml version="1.0" encoding="utf-8"?>
<sst xmlns="http://schemas.openxmlformats.org/spreadsheetml/2006/main" count="334" uniqueCount="106">
  <si>
    <t>Total</t>
  </si>
  <si>
    <t>Male</t>
  </si>
  <si>
    <t>Female</t>
  </si>
  <si>
    <t>Region</t>
  </si>
  <si>
    <t>Q</t>
  </si>
  <si>
    <t>UQ</t>
  </si>
  <si>
    <t>.</t>
  </si>
  <si>
    <t>Male %</t>
  </si>
  <si>
    <t>Female %</t>
  </si>
  <si>
    <t xml:space="preserve">Total: </t>
  </si>
  <si>
    <t>Lower Basic</t>
  </si>
  <si>
    <t>Upper Basic</t>
  </si>
  <si>
    <t>Senior Secondary</t>
  </si>
  <si>
    <t>Schools</t>
  </si>
  <si>
    <t>KQ</t>
  </si>
  <si>
    <t>KUQ</t>
  </si>
  <si>
    <t>No. of</t>
  </si>
  <si>
    <t xml:space="preserve">Teacher to </t>
  </si>
  <si>
    <t>Student Ratio*</t>
  </si>
  <si>
    <t>Q = Qualified</t>
  </si>
  <si>
    <t>QU = Unqualified</t>
  </si>
  <si>
    <t>KQ = Koranic Qualified Teachers</t>
  </si>
  <si>
    <t>KUQ = Koranic Unqualified Teachers</t>
  </si>
  <si>
    <t>No. of Schools by Local Government Area (LGA)</t>
  </si>
  <si>
    <t>Local Gov't Area</t>
  </si>
  <si>
    <t>Senior 2nd</t>
  </si>
  <si>
    <t>Total %</t>
  </si>
  <si>
    <t>Student Enrollment</t>
  </si>
  <si>
    <t>Number of Teachers</t>
  </si>
  <si>
    <t>1 - Banjul/KMC</t>
  </si>
  <si>
    <t>2 - Western Division</t>
  </si>
  <si>
    <t>3 - North Bank Division</t>
  </si>
  <si>
    <t>4 - Lower River Division</t>
  </si>
  <si>
    <t>5 - Central River Division</t>
  </si>
  <si>
    <t>6 - Upper River Division</t>
  </si>
  <si>
    <t>1 - Banjul KMC</t>
  </si>
  <si>
    <t>2 - Brikama</t>
  </si>
  <si>
    <t>3 - Kerewan</t>
  </si>
  <si>
    <t>4 - Mansankonko</t>
  </si>
  <si>
    <t>5 - Janjanbureh</t>
  </si>
  <si>
    <t>6 - Basse</t>
  </si>
  <si>
    <t>Local Government Area</t>
  </si>
  <si>
    <t>* Calculations based on population figures from 1993 census</t>
  </si>
  <si>
    <t>TT</t>
  </si>
  <si>
    <t>Others</t>
  </si>
  <si>
    <t># Schools</t>
  </si>
  <si>
    <t>Ratio**</t>
  </si>
  <si>
    <t>Region_ID</t>
  </si>
  <si>
    <t>School_Type</t>
  </si>
  <si>
    <t>M7TO12</t>
  </si>
  <si>
    <t>F7TO12</t>
  </si>
  <si>
    <t>T7TO12</t>
  </si>
  <si>
    <t>P7-12M</t>
  </si>
  <si>
    <t>P7-12F</t>
  </si>
  <si>
    <t>P7-12T</t>
  </si>
  <si>
    <t>Banjul/KMC</t>
  </si>
  <si>
    <t>LBS</t>
  </si>
  <si>
    <t>WD</t>
  </si>
  <si>
    <t>NBD</t>
  </si>
  <si>
    <t>LRD</t>
  </si>
  <si>
    <t>CRD</t>
  </si>
  <si>
    <t>URD</t>
  </si>
  <si>
    <t>M13TO15</t>
  </si>
  <si>
    <t>F13TO15</t>
  </si>
  <si>
    <t>P13-15M</t>
  </si>
  <si>
    <t>P13-15F</t>
  </si>
  <si>
    <t>P13-15T</t>
  </si>
  <si>
    <t>UBS</t>
  </si>
  <si>
    <t>M16TO18</t>
  </si>
  <si>
    <t>F16TO18</t>
  </si>
  <si>
    <t>T16TO18</t>
  </si>
  <si>
    <t>P16-18M</t>
  </si>
  <si>
    <t>P16-18F</t>
  </si>
  <si>
    <t>P16-18T</t>
  </si>
  <si>
    <t>SSS</t>
  </si>
  <si>
    <t>CountOfSchool_Code</t>
  </si>
  <si>
    <t>MT</t>
  </si>
  <si>
    <t>FT</t>
  </si>
  <si>
    <t>TOTAL</t>
  </si>
  <si>
    <t>BCS (LBS)</t>
  </si>
  <si>
    <t>T13TO15</t>
  </si>
  <si>
    <t>BCS (UBS)</t>
  </si>
  <si>
    <t>Total:</t>
  </si>
  <si>
    <t>M7TO15</t>
  </si>
  <si>
    <t>F7TO15</t>
  </si>
  <si>
    <t>T7TO15</t>
  </si>
  <si>
    <t>P7-15M</t>
  </si>
  <si>
    <t>P7-15F</t>
  </si>
  <si>
    <t>P7-15T</t>
  </si>
  <si>
    <t>Basic Cycle</t>
  </si>
  <si>
    <t>* Enrollment figures do not include Madrassa schools</t>
  </si>
  <si>
    <t>** Ratios represent the number of students to the number of schools</t>
  </si>
  <si>
    <t>*** Enrollment figures include BCS Enrollment Grades 1-6</t>
  </si>
  <si>
    <t>**** Enrollment figures include BCS Enrollment Grades 7-9</t>
  </si>
  <si>
    <t>* Teacher to Student ratio is obtained by Total number of students divided by total number of teachers (excluding teacher trainees), not including Madrassa school students or Koranic teachers</t>
  </si>
  <si>
    <t>Lower Basic Education (Grades 1-6)</t>
  </si>
  <si>
    <t>Upper Basic Education (Grades 7-9)</t>
  </si>
  <si>
    <t>Basic Education (Grades 1-9)</t>
  </si>
  <si>
    <t>Senior Secondary Education (Grades 10-12)</t>
  </si>
  <si>
    <t>Lower Basic and Basic Cycle Schools (Grades 1-6)***</t>
  </si>
  <si>
    <t>Upper Basic and Basic Cycle Schools (Grades 7-9)****</t>
  </si>
  <si>
    <t>Senior Secondary Schools (Grades 10-12)</t>
  </si>
  <si>
    <t>*Figures do not include Madrassa schools</t>
  </si>
  <si>
    <t>National**</t>
  </si>
  <si>
    <t>** Calculations based on population figures from 2003 census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</si>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</sst>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u val="single"/>
      <sz val="12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4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0" borderId="0" xfId="0" applyAlignment="1">
      <alignment horizontal="right"/>
    </xf>
    <xf numFmtId="0" fontId="1" fillId="4" borderId="6" xfId="0" applyFont="1" applyFill="1" applyBorder="1" applyAlignment="1">
      <alignment horizontal="center" vertical="center" textRotation="90"/>
    </xf>
    <xf numFmtId="0" fontId="1" fillId="4" borderId="0" xfId="0" applyFont="1" applyFill="1" applyBorder="1" applyAlignment="1">
      <alignment horizontal="center" vertical="center" textRotation="90"/>
    </xf>
    <xf numFmtId="0" fontId="1" fillId="4" borderId="4" xfId="0" applyFont="1" applyFill="1" applyBorder="1" applyAlignment="1">
      <alignment horizontal="center" vertical="center" textRotation="90"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9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0" fillId="0" borderId="8" xfId="0" applyBorder="1" applyAlignment="1">
      <alignment vertical="center"/>
    </xf>
    <xf numFmtId="0" fontId="0" fillId="0" borderId="5" xfId="0" applyBorder="1" applyAlignment="1">
      <alignment/>
    </xf>
    <xf numFmtId="0" fontId="9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4" xfId="0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3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0" fillId="0" borderId="2" xfId="0" applyFill="1" applyBorder="1" applyAlignment="1">
      <alignment/>
    </xf>
    <xf numFmtId="0" fontId="13" fillId="0" borderId="4" xfId="0" applyFont="1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3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5" fillId="5" borderId="9" xfId="21" applyFont="1" applyFill="1" applyBorder="1" applyAlignment="1">
      <alignment horizontal="center"/>
      <protection/>
    </xf>
    <xf numFmtId="0" fontId="15" fillId="0" borderId="10" xfId="21" applyFont="1" applyFill="1" applyBorder="1" applyAlignment="1">
      <alignment horizontal="right" wrapText="1"/>
      <protection/>
    </xf>
    <xf numFmtId="0" fontId="15" fillId="0" borderId="10" xfId="21" applyFont="1" applyFill="1" applyBorder="1" applyAlignment="1">
      <alignment horizontal="left" wrapText="1"/>
      <protection/>
    </xf>
    <xf numFmtId="0" fontId="15" fillId="0" borderId="0" xfId="21" applyFont="1" applyFill="1" applyBorder="1" applyAlignment="1">
      <alignment horizontal="center"/>
      <protection/>
    </xf>
    <xf numFmtId="0" fontId="18" fillId="0" borderId="11" xfId="21" applyFont="1" applyFill="1" applyBorder="1" applyAlignment="1">
      <alignment horizontal="left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 textRotation="90"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textRotation="90"/>
    </xf>
    <xf numFmtId="0" fontId="3" fillId="3" borderId="0" xfId="0" applyNumberFormat="1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3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4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4" borderId="0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1" fillId="3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nrol Detai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10</xdr:col>
      <xdr:colOff>9525</xdr:colOff>
      <xdr:row>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57150"/>
          <a:ext cx="58007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Arial"/>
              <a:ea typeface="Arial"/>
              <a:cs typeface="Arial"/>
            </a:rPr>
            <a:t>Table 1: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(2001-2002) Enrollment By Region*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19</xdr:col>
      <xdr:colOff>38100</xdr:colOff>
      <xdr:row>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38100"/>
          <a:ext cx="82296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sng" baseline="0">
              <a:latin typeface="Arial"/>
              <a:ea typeface="Arial"/>
              <a:cs typeface="Arial"/>
            </a:rPr>
            <a:t>Table 2: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(2001-2002) Comparison of Student Enrolment &amp; Number of Teachers by Area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9</xdr:col>
      <xdr:colOff>0</xdr:colOff>
      <xdr:row>1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47625"/>
          <a:ext cx="59531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Arial"/>
              <a:ea typeface="Arial"/>
              <a:cs typeface="Arial"/>
            </a:rPr>
            <a:t>Table 3: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(2001-2002) Number of Schools by Local Government Area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5</xdr:col>
      <xdr:colOff>95250</xdr:colOff>
      <xdr:row>1</xdr:row>
      <xdr:rowOff>571500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5725" y="76200"/>
          <a:ext cx="35242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Arial"/>
              <a:ea typeface="Arial"/>
              <a:cs typeface="Arial"/>
            </a:rPr>
            <a:t>Table 4: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
(2001-2002) Gross Enrollment Ratio 
by Local Government Area*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5</xdr:col>
      <xdr:colOff>95250</xdr:colOff>
      <xdr:row>1</xdr:row>
      <xdr:rowOff>571500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76200"/>
          <a:ext cx="35242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Arial"/>
              <a:ea typeface="Arial"/>
              <a:cs typeface="Arial"/>
            </a:rPr>
            <a:t>Table 5: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
(2001-2002) Net Enrollment Ratio 
by Local Government Area*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4" sqref="A4:J4"/>
    </sheetView>
  </sheetViews>
  <sheetFormatPr defaultColWidth="9.140625" defaultRowHeight="12.75"/>
  <cols>
    <col min="1" max="1" width="1.28515625" style="0" customWidth="1"/>
    <col min="2" max="2" width="28.28125" style="0" customWidth="1"/>
    <col min="3" max="5" width="10.7109375" style="50" customWidth="1"/>
    <col min="6" max="6" width="1.28515625" style="0" customWidth="1"/>
    <col min="7" max="7" width="10.7109375" style="50" customWidth="1"/>
    <col min="8" max="8" width="1.28515625" style="0" customWidth="1"/>
    <col min="9" max="9" width="10.7109375" style="50" customWidth="1"/>
    <col min="10" max="10" width="1.28515625" style="0" customWidth="1"/>
    <col min="11" max="11" width="10.8515625" style="0" bestFit="1" customWidth="1"/>
  </cols>
  <sheetData>
    <row r="1" spans="1:9" ht="15.75">
      <c r="A1" s="1"/>
      <c r="B1" s="1"/>
      <c r="C1" s="76"/>
      <c r="D1" s="76"/>
      <c r="E1" s="76"/>
      <c r="G1" s="76"/>
      <c r="I1" s="76"/>
    </row>
    <row r="2" spans="1:9" ht="15.75">
      <c r="A2" s="12"/>
      <c r="B2" s="12"/>
      <c r="C2" s="76"/>
      <c r="D2" s="76"/>
      <c r="E2" s="76"/>
      <c r="G2" s="76"/>
      <c r="I2" s="76"/>
    </row>
    <row r="3" spans="1:9" ht="15.75">
      <c r="A3" s="12"/>
      <c r="B3" s="12"/>
      <c r="C3" s="76"/>
      <c r="D3" s="76"/>
      <c r="E3" s="76"/>
      <c r="G3" s="76"/>
      <c r="I3" s="76"/>
    </row>
    <row r="4" spans="1:11" ht="15.75" customHeight="1">
      <c r="A4" s="149" t="s">
        <v>99</v>
      </c>
      <c r="B4" s="150"/>
      <c r="C4" s="150"/>
      <c r="D4" s="150"/>
      <c r="E4" s="150"/>
      <c r="F4" s="150"/>
      <c r="G4" s="150"/>
      <c r="H4" s="150"/>
      <c r="I4" s="150"/>
      <c r="J4" s="151"/>
      <c r="K4" s="3"/>
    </row>
    <row r="5" spans="1:11" s="21" customFormat="1" ht="15.75" customHeight="1">
      <c r="A5" s="27"/>
      <c r="B5" s="13" t="s">
        <v>41</v>
      </c>
      <c r="C5" s="14" t="s">
        <v>1</v>
      </c>
      <c r="D5" s="14" t="s">
        <v>2</v>
      </c>
      <c r="E5" s="14" t="s">
        <v>0</v>
      </c>
      <c r="F5" s="92"/>
      <c r="G5" s="14" t="s">
        <v>45</v>
      </c>
      <c r="H5" s="92"/>
      <c r="I5" s="14" t="s">
        <v>46</v>
      </c>
      <c r="J5" s="74"/>
      <c r="K5" s="24"/>
    </row>
    <row r="6" spans="1:11" s="21" customFormat="1" ht="15.75" customHeight="1">
      <c r="A6" s="27"/>
      <c r="B6" s="70" t="s">
        <v>35</v>
      </c>
      <c r="C6" s="16">
        <v>20166</v>
      </c>
      <c r="D6" s="16">
        <v>20649</v>
      </c>
      <c r="E6" s="16">
        <f aca="true" t="shared" si="0" ref="E6:E11">SUM(C6:D6)</f>
        <v>40815</v>
      </c>
      <c r="F6" s="96"/>
      <c r="G6" s="16">
        <f>Schools!C6+Schools!E6</f>
        <v>36</v>
      </c>
      <c r="H6" s="96"/>
      <c r="I6" s="16" t="str">
        <f>CONCATENATE(ROUNDUP(E6/G6,0),":1")</f>
        <v>1134:1</v>
      </c>
      <c r="J6" s="71"/>
      <c r="K6" s="24"/>
    </row>
    <row r="7" spans="1:11" s="21" customFormat="1" ht="15.75" customHeight="1">
      <c r="A7" s="27"/>
      <c r="B7" s="15" t="s">
        <v>36</v>
      </c>
      <c r="C7" s="87">
        <v>26064</v>
      </c>
      <c r="D7" s="87">
        <v>23014</v>
      </c>
      <c r="E7" s="87">
        <f t="shared" si="0"/>
        <v>49078</v>
      </c>
      <c r="F7" s="98"/>
      <c r="G7" s="87">
        <f>Schools!C7+Schools!E7</f>
        <v>78</v>
      </c>
      <c r="H7" s="98"/>
      <c r="I7" s="87" t="str">
        <f aca="true" t="shared" si="1" ref="I7:I12">CONCATENATE(ROUNDUP(E7/G7,0),":1")</f>
        <v>630:1</v>
      </c>
      <c r="J7" s="71"/>
      <c r="K7" s="24"/>
    </row>
    <row r="8" spans="1:11" s="21" customFormat="1" ht="15.75" customHeight="1">
      <c r="A8" s="27"/>
      <c r="B8" s="70" t="s">
        <v>37</v>
      </c>
      <c r="C8" s="16">
        <v>11725</v>
      </c>
      <c r="D8" s="16">
        <v>9493</v>
      </c>
      <c r="E8" s="16">
        <f t="shared" si="0"/>
        <v>21218</v>
      </c>
      <c r="F8" s="96"/>
      <c r="G8" s="16">
        <f>Schools!C8+Schools!E8</f>
        <v>75</v>
      </c>
      <c r="H8" s="96"/>
      <c r="I8" s="16" t="str">
        <f t="shared" si="1"/>
        <v>283:1</v>
      </c>
      <c r="J8" s="71"/>
      <c r="K8" s="24"/>
    </row>
    <row r="9" spans="1:11" s="21" customFormat="1" ht="15.75" customHeight="1">
      <c r="A9" s="27"/>
      <c r="B9" s="15" t="s">
        <v>38</v>
      </c>
      <c r="C9" s="87">
        <v>5596</v>
      </c>
      <c r="D9" s="87">
        <v>4713</v>
      </c>
      <c r="E9" s="87">
        <f t="shared" si="0"/>
        <v>10309</v>
      </c>
      <c r="F9" s="98"/>
      <c r="G9" s="87">
        <f>Schools!C9+Schools!E9</f>
        <v>48</v>
      </c>
      <c r="H9" s="98"/>
      <c r="I9" s="87" t="str">
        <f t="shared" si="1"/>
        <v>215:1</v>
      </c>
      <c r="J9" s="71"/>
      <c r="K9" s="24"/>
    </row>
    <row r="10" spans="1:11" s="21" customFormat="1" ht="15.75" customHeight="1">
      <c r="A10" s="27"/>
      <c r="B10" s="70" t="s">
        <v>39</v>
      </c>
      <c r="C10" s="16">
        <v>9990</v>
      </c>
      <c r="D10" s="16">
        <v>9669</v>
      </c>
      <c r="E10" s="16">
        <f t="shared" si="0"/>
        <v>19659</v>
      </c>
      <c r="F10" s="96"/>
      <c r="G10" s="16">
        <f>Schools!C10+Schools!E10</f>
        <v>84</v>
      </c>
      <c r="H10" s="96"/>
      <c r="I10" s="16" t="str">
        <f t="shared" si="1"/>
        <v>235:1</v>
      </c>
      <c r="J10" s="71"/>
      <c r="K10" s="24"/>
    </row>
    <row r="11" spans="1:11" s="21" customFormat="1" ht="15.75" customHeight="1">
      <c r="A11" s="27"/>
      <c r="B11" s="15" t="s">
        <v>40</v>
      </c>
      <c r="C11" s="88">
        <v>8920</v>
      </c>
      <c r="D11" s="88">
        <v>7545</v>
      </c>
      <c r="E11" s="88">
        <f t="shared" si="0"/>
        <v>16465</v>
      </c>
      <c r="F11" s="98"/>
      <c r="G11" s="88">
        <f>Schools!C11+Schools!E11</f>
        <v>64</v>
      </c>
      <c r="H11" s="98"/>
      <c r="I11" s="88" t="str">
        <f t="shared" si="1"/>
        <v>258:1</v>
      </c>
      <c r="J11" s="71"/>
      <c r="K11" s="24"/>
    </row>
    <row r="12" spans="1:11" s="21" customFormat="1" ht="15.75" customHeight="1">
      <c r="A12" s="72"/>
      <c r="B12" s="73" t="s">
        <v>9</v>
      </c>
      <c r="C12" s="100">
        <f>SUM(C6:C11)</f>
        <v>82461</v>
      </c>
      <c r="D12" s="100">
        <f>SUM(D6:D11)</f>
        <v>75083</v>
      </c>
      <c r="E12" s="100">
        <f>SUM(E6:E11)</f>
        <v>157544</v>
      </c>
      <c r="F12" s="97"/>
      <c r="G12" s="100">
        <f>SUM(G6:G11)</f>
        <v>385</v>
      </c>
      <c r="H12" s="97"/>
      <c r="I12" s="100" t="str">
        <f t="shared" si="1"/>
        <v>410:1</v>
      </c>
      <c r="J12" s="77"/>
      <c r="K12" s="24"/>
    </row>
    <row r="13" spans="1:11" s="21" customFormat="1" ht="15.75" customHeight="1">
      <c r="A13" s="19"/>
      <c r="B13" s="45"/>
      <c r="C13" s="16"/>
      <c r="D13" s="16"/>
      <c r="E13" s="16"/>
      <c r="F13" s="92"/>
      <c r="G13" s="89"/>
      <c r="H13" s="97"/>
      <c r="I13" s="16"/>
      <c r="J13" s="92"/>
      <c r="K13" s="24"/>
    </row>
    <row r="14" spans="1:11" s="21" customFormat="1" ht="15.75" customHeight="1">
      <c r="A14" s="146" t="s">
        <v>100</v>
      </c>
      <c r="B14" s="147"/>
      <c r="C14" s="147"/>
      <c r="D14" s="147"/>
      <c r="E14" s="147"/>
      <c r="F14" s="147"/>
      <c r="G14" s="147"/>
      <c r="H14" s="147"/>
      <c r="I14" s="147"/>
      <c r="J14" s="148"/>
      <c r="K14" s="24"/>
    </row>
    <row r="15" spans="1:11" s="21" customFormat="1" ht="15.75" customHeight="1">
      <c r="A15" s="27"/>
      <c r="B15" s="13" t="s">
        <v>41</v>
      </c>
      <c r="C15" s="14" t="s">
        <v>1</v>
      </c>
      <c r="D15" s="14" t="s">
        <v>2</v>
      </c>
      <c r="E15" s="14" t="s">
        <v>0</v>
      </c>
      <c r="F15" s="92"/>
      <c r="G15" s="14" t="s">
        <v>45</v>
      </c>
      <c r="H15" s="92"/>
      <c r="I15" s="14" t="s">
        <v>46</v>
      </c>
      <c r="J15" s="74"/>
      <c r="K15" s="24"/>
    </row>
    <row r="16" spans="1:11" s="21" customFormat="1" ht="15.75" customHeight="1">
      <c r="A16" s="27"/>
      <c r="B16" s="70" t="s">
        <v>35</v>
      </c>
      <c r="C16" s="16">
        <v>7296</v>
      </c>
      <c r="D16" s="16">
        <v>7113</v>
      </c>
      <c r="E16" s="16">
        <f aca="true" t="shared" si="2" ref="E16:E21">SUM(C16:D16)</f>
        <v>14409</v>
      </c>
      <c r="F16" s="70"/>
      <c r="G16" s="16">
        <f>Schools!D6+Schools!E6</f>
        <v>31</v>
      </c>
      <c r="H16" s="70"/>
      <c r="I16" s="16" t="str">
        <f>CONCATENATE(ROUNDUP(E16/G16,0),":1")</f>
        <v>465:1</v>
      </c>
      <c r="J16" s="78"/>
      <c r="K16" s="24"/>
    </row>
    <row r="17" spans="1:11" s="21" customFormat="1" ht="15.75" customHeight="1">
      <c r="A17" s="27"/>
      <c r="B17" s="15" t="s">
        <v>36</v>
      </c>
      <c r="C17" s="87">
        <v>8289</v>
      </c>
      <c r="D17" s="87">
        <v>5975</v>
      </c>
      <c r="E17" s="87">
        <f t="shared" si="2"/>
        <v>14264</v>
      </c>
      <c r="F17" s="15"/>
      <c r="G17" s="87">
        <f>Schools!D7+Schools!E7</f>
        <v>27</v>
      </c>
      <c r="H17" s="15"/>
      <c r="I17" s="87" t="str">
        <f aca="true" t="shared" si="3" ref="I17:I22">CONCATENATE(ROUNDUP(E17/G17,0),":1")</f>
        <v>529:1</v>
      </c>
      <c r="J17" s="78"/>
      <c r="K17" s="24"/>
    </row>
    <row r="18" spans="1:11" s="21" customFormat="1" ht="15.75" customHeight="1">
      <c r="A18" s="27"/>
      <c r="B18" s="70" t="s">
        <v>37</v>
      </c>
      <c r="C18" s="16">
        <v>3241</v>
      </c>
      <c r="D18" s="16">
        <v>1987</v>
      </c>
      <c r="E18" s="16">
        <f t="shared" si="2"/>
        <v>5228</v>
      </c>
      <c r="F18" s="70"/>
      <c r="G18" s="16">
        <f>Schools!D8+Schools!E8</f>
        <v>20</v>
      </c>
      <c r="H18" s="70"/>
      <c r="I18" s="16" t="str">
        <f t="shared" si="3"/>
        <v>262:1</v>
      </c>
      <c r="J18" s="78"/>
      <c r="K18" s="24"/>
    </row>
    <row r="19" spans="1:11" s="21" customFormat="1" ht="15.75" customHeight="1">
      <c r="A19" s="27"/>
      <c r="B19" s="15" t="s">
        <v>38</v>
      </c>
      <c r="C19" s="87">
        <v>1448</v>
      </c>
      <c r="D19" s="87">
        <v>835</v>
      </c>
      <c r="E19" s="87">
        <f t="shared" si="2"/>
        <v>2283</v>
      </c>
      <c r="F19" s="15"/>
      <c r="G19" s="87">
        <f>Schools!D9+Schools!E9</f>
        <v>10</v>
      </c>
      <c r="H19" s="15"/>
      <c r="I19" s="87" t="str">
        <f t="shared" si="3"/>
        <v>229:1</v>
      </c>
      <c r="J19" s="78"/>
      <c r="K19" s="24"/>
    </row>
    <row r="20" spans="1:11" s="21" customFormat="1" ht="15.75" customHeight="1">
      <c r="A20" s="27"/>
      <c r="B20" s="70" t="s">
        <v>39</v>
      </c>
      <c r="C20" s="16">
        <v>2215</v>
      </c>
      <c r="D20" s="16">
        <v>1309</v>
      </c>
      <c r="E20" s="16">
        <f t="shared" si="2"/>
        <v>3524</v>
      </c>
      <c r="F20" s="70"/>
      <c r="G20" s="16">
        <f>Schools!D10+Schools!E10</f>
        <v>18</v>
      </c>
      <c r="H20" s="70"/>
      <c r="I20" s="16" t="str">
        <f t="shared" si="3"/>
        <v>196:1</v>
      </c>
      <c r="J20" s="78"/>
      <c r="K20" s="24"/>
    </row>
    <row r="21" spans="1:11" s="21" customFormat="1" ht="15.75" customHeight="1">
      <c r="A21" s="27"/>
      <c r="B21" s="15" t="s">
        <v>40</v>
      </c>
      <c r="C21" s="88">
        <v>1632</v>
      </c>
      <c r="D21" s="88">
        <v>756</v>
      </c>
      <c r="E21" s="88">
        <f t="shared" si="2"/>
        <v>2388</v>
      </c>
      <c r="F21" s="15"/>
      <c r="G21" s="88">
        <f>Schools!D11+Schools!E11</f>
        <v>13</v>
      </c>
      <c r="H21" s="15"/>
      <c r="I21" s="88" t="str">
        <f t="shared" si="3"/>
        <v>184:1</v>
      </c>
      <c r="J21" s="78"/>
      <c r="K21" s="24"/>
    </row>
    <row r="22" spans="1:11" s="21" customFormat="1" ht="15.75" customHeight="1">
      <c r="A22" s="79"/>
      <c r="B22" s="73" t="s">
        <v>9</v>
      </c>
      <c r="C22" s="100">
        <f>SUM(C16:C21)</f>
        <v>24121</v>
      </c>
      <c r="D22" s="100">
        <f>SUM(D16:D21)</f>
        <v>17975</v>
      </c>
      <c r="E22" s="100">
        <f>SUM(E16:E21)</f>
        <v>42096</v>
      </c>
      <c r="F22" s="102"/>
      <c r="G22" s="100">
        <f>SUM(G16:G21)</f>
        <v>119</v>
      </c>
      <c r="H22" s="102"/>
      <c r="I22" s="100" t="str">
        <f t="shared" si="3"/>
        <v>354:1</v>
      </c>
      <c r="J22" s="80"/>
      <c r="K22" s="24"/>
    </row>
    <row r="23" spans="1:11" s="21" customFormat="1" ht="15.75" customHeight="1">
      <c r="A23" s="39"/>
      <c r="B23" s="45"/>
      <c r="C23" s="16"/>
      <c r="D23" s="16"/>
      <c r="E23" s="16"/>
      <c r="F23" s="70"/>
      <c r="G23" s="16"/>
      <c r="H23" s="70"/>
      <c r="I23" s="16"/>
      <c r="J23" s="70"/>
      <c r="K23" s="24"/>
    </row>
    <row r="24" spans="1:11" s="21" customFormat="1" ht="15.75" customHeight="1">
      <c r="A24" s="146" t="s">
        <v>101</v>
      </c>
      <c r="B24" s="147"/>
      <c r="C24" s="147"/>
      <c r="D24" s="147"/>
      <c r="E24" s="147"/>
      <c r="F24" s="147"/>
      <c r="G24" s="147"/>
      <c r="H24" s="147"/>
      <c r="I24" s="147"/>
      <c r="J24" s="148"/>
      <c r="K24" s="24"/>
    </row>
    <row r="25" spans="1:11" s="21" customFormat="1" ht="15.75" customHeight="1">
      <c r="A25" s="27"/>
      <c r="B25" s="13" t="s">
        <v>41</v>
      </c>
      <c r="C25" s="14" t="s">
        <v>1</v>
      </c>
      <c r="D25" s="14" t="s">
        <v>2</v>
      </c>
      <c r="E25" s="14" t="s">
        <v>0</v>
      </c>
      <c r="F25" s="92"/>
      <c r="G25" s="14" t="s">
        <v>45</v>
      </c>
      <c r="H25" s="92"/>
      <c r="I25" s="14" t="s">
        <v>46</v>
      </c>
      <c r="J25" s="74"/>
      <c r="K25" s="24"/>
    </row>
    <row r="26" spans="1:11" s="21" customFormat="1" ht="15.75" customHeight="1">
      <c r="A26" s="27"/>
      <c r="B26" s="70" t="s">
        <v>35</v>
      </c>
      <c r="C26" s="16">
        <v>6115</v>
      </c>
      <c r="D26" s="16">
        <v>4228</v>
      </c>
      <c r="E26" s="16">
        <f aca="true" t="shared" si="4" ref="E26:E31">SUM(C26:D26)</f>
        <v>10343</v>
      </c>
      <c r="F26" s="24"/>
      <c r="G26" s="16">
        <f>Schools!F6</f>
        <v>17</v>
      </c>
      <c r="H26" s="24"/>
      <c r="I26" s="16" t="str">
        <f>CONCATENATE(ROUNDUP(E26/G26,0),":1")</f>
        <v>609:1</v>
      </c>
      <c r="J26" s="81"/>
      <c r="K26" s="24"/>
    </row>
    <row r="27" spans="1:11" s="21" customFormat="1" ht="15.75" customHeight="1">
      <c r="A27" s="27"/>
      <c r="B27" s="15" t="s">
        <v>36</v>
      </c>
      <c r="C27" s="87">
        <v>1038</v>
      </c>
      <c r="D27" s="87">
        <v>592</v>
      </c>
      <c r="E27" s="87">
        <f t="shared" si="4"/>
        <v>1630</v>
      </c>
      <c r="F27" s="99"/>
      <c r="G27" s="87">
        <f>Schools!F7</f>
        <v>8</v>
      </c>
      <c r="H27" s="99"/>
      <c r="I27" s="87" t="str">
        <f aca="true" t="shared" si="5" ref="I27:I32">CONCATENATE(ROUNDUP(E27/G27,0),":1")</f>
        <v>204:1</v>
      </c>
      <c r="J27" s="81"/>
      <c r="K27" s="24"/>
    </row>
    <row r="28" spans="1:11" s="21" customFormat="1" ht="15.75" customHeight="1">
      <c r="A28" s="27"/>
      <c r="B28" s="70" t="s">
        <v>37</v>
      </c>
      <c r="C28" s="16">
        <v>765</v>
      </c>
      <c r="D28" s="16">
        <v>278</v>
      </c>
      <c r="E28" s="16">
        <f t="shared" si="4"/>
        <v>1043</v>
      </c>
      <c r="F28" s="24"/>
      <c r="G28" s="16">
        <f>Schools!F8</f>
        <v>4</v>
      </c>
      <c r="H28" s="24"/>
      <c r="I28" s="16" t="str">
        <f t="shared" si="5"/>
        <v>261:1</v>
      </c>
      <c r="J28" s="81"/>
      <c r="K28" s="24" t="s">
        <v>6</v>
      </c>
    </row>
    <row r="29" spans="1:11" s="21" customFormat="1" ht="15.75" customHeight="1">
      <c r="A29" s="27"/>
      <c r="B29" s="15" t="s">
        <v>38</v>
      </c>
      <c r="C29" s="87">
        <v>593</v>
      </c>
      <c r="D29" s="87">
        <v>316</v>
      </c>
      <c r="E29" s="87">
        <f t="shared" si="4"/>
        <v>909</v>
      </c>
      <c r="F29" s="99"/>
      <c r="G29" s="87">
        <f>Schools!F9</f>
        <v>1</v>
      </c>
      <c r="H29" s="99"/>
      <c r="I29" s="87" t="str">
        <f t="shared" si="5"/>
        <v>909:1</v>
      </c>
      <c r="J29" s="81"/>
      <c r="K29" s="24"/>
    </row>
    <row r="30" spans="1:11" s="21" customFormat="1" ht="15.75" customHeight="1">
      <c r="A30" s="27"/>
      <c r="B30" s="70" t="s">
        <v>39</v>
      </c>
      <c r="C30" s="16">
        <v>534</v>
      </c>
      <c r="D30" s="16">
        <v>274</v>
      </c>
      <c r="E30" s="16">
        <f t="shared" si="4"/>
        <v>808</v>
      </c>
      <c r="F30" s="24"/>
      <c r="G30" s="16">
        <f>Schools!F10</f>
        <v>2</v>
      </c>
      <c r="H30" s="24"/>
      <c r="I30" s="16" t="str">
        <f t="shared" si="5"/>
        <v>404:1</v>
      </c>
      <c r="J30" s="81"/>
      <c r="K30" s="24"/>
    </row>
    <row r="31" spans="1:11" s="21" customFormat="1" ht="15.75" customHeight="1">
      <c r="A31" s="27"/>
      <c r="B31" s="15" t="s">
        <v>40</v>
      </c>
      <c r="C31" s="88">
        <v>388</v>
      </c>
      <c r="D31" s="88">
        <v>215</v>
      </c>
      <c r="E31" s="88">
        <f t="shared" si="4"/>
        <v>603</v>
      </c>
      <c r="F31" s="99"/>
      <c r="G31" s="88">
        <f>Schools!F11</f>
        <v>1</v>
      </c>
      <c r="H31" s="99"/>
      <c r="I31" s="88" t="str">
        <f t="shared" si="5"/>
        <v>603:1</v>
      </c>
      <c r="J31" s="81"/>
      <c r="K31" s="24"/>
    </row>
    <row r="32" spans="1:11" s="21" customFormat="1" ht="15.75" customHeight="1">
      <c r="A32" s="84"/>
      <c r="B32" s="82" t="s">
        <v>9</v>
      </c>
      <c r="C32" s="100">
        <f>SUM(C26:C31)</f>
        <v>9433</v>
      </c>
      <c r="D32" s="100">
        <f>SUM(D26:D31)</f>
        <v>5903</v>
      </c>
      <c r="E32" s="100">
        <f>SUM(E26:E31)</f>
        <v>15336</v>
      </c>
      <c r="F32" s="101"/>
      <c r="G32" s="100">
        <f>SUM(G26:G31)</f>
        <v>33</v>
      </c>
      <c r="H32" s="101"/>
      <c r="I32" s="100" t="str">
        <f t="shared" si="5"/>
        <v>465:1</v>
      </c>
      <c r="J32" s="83"/>
      <c r="K32" s="24"/>
    </row>
    <row r="33" spans="1:11" s="21" customFormat="1" ht="15.75" customHeight="1">
      <c r="A33" s="85"/>
      <c r="B33" s="85"/>
      <c r="C33" s="86"/>
      <c r="D33" s="86"/>
      <c r="E33" s="86"/>
      <c r="F33" s="24"/>
      <c r="G33" s="86"/>
      <c r="H33" s="24"/>
      <c r="I33" s="86"/>
      <c r="J33" s="24"/>
      <c r="K33" s="24"/>
    </row>
    <row r="34" ht="12.75">
      <c r="B34" s="3" t="s">
        <v>90</v>
      </c>
    </row>
    <row r="35" ht="12.75">
      <c r="B35" s="109" t="s">
        <v>91</v>
      </c>
    </row>
    <row r="36" ht="12.75">
      <c r="B36" t="s">
        <v>92</v>
      </c>
    </row>
    <row r="37" ht="12.75">
      <c r="B37" t="s">
        <v>93</v>
      </c>
    </row>
  </sheetData>
  <mergeCells count="3">
    <mergeCell ref="A14:J14"/>
    <mergeCell ref="A24:J24"/>
    <mergeCell ref="A4:J4"/>
  </mergeCells>
  <printOptions horizontalCentered="1"/>
  <pageMargins left="0.75" right="0.75" top="0.88" bottom="1" header="0.5" footer="0.5"/>
  <pageSetup horizontalDpi="300" verticalDpi="300" orientation="portrait" paperSize="9" r:id="rId2"/>
  <headerFooter alignWithMargins="0">
    <oddHeader>&amp;LDepartment of State for Education&amp;RStatistical Abstract</oddHeader>
    <oddFooter>&amp;CPublished November 2005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zoomScale="70" zoomScaleNormal="70" workbookViewId="0" topLeftCell="A1">
      <selection activeCell="W11" sqref="W11"/>
    </sheetView>
  </sheetViews>
  <sheetFormatPr defaultColWidth="9.140625" defaultRowHeight="12.75"/>
  <cols>
    <col min="1" max="1" width="4.140625" style="0" customWidth="1"/>
    <col min="2" max="2" width="0.71875" style="48" customWidth="1"/>
    <col min="3" max="3" width="7.421875" style="0" customWidth="1"/>
    <col min="4" max="4" width="0.71875" style="48" customWidth="1"/>
    <col min="5" max="5" width="8.7109375" style="0" customWidth="1"/>
    <col min="6" max="6" width="1.1484375" style="0" customWidth="1"/>
    <col min="7" max="7" width="9.7109375" style="0" customWidth="1"/>
    <col min="8" max="8" width="10.140625" style="0" customWidth="1"/>
    <col min="9" max="9" width="9.7109375" style="0" customWidth="1"/>
    <col min="10" max="10" width="1.1484375" style="0" customWidth="1"/>
    <col min="11" max="11" width="8.00390625" style="0" customWidth="1"/>
    <col min="12" max="16" width="7.7109375" style="0" customWidth="1"/>
    <col min="17" max="17" width="8.28125" style="0" customWidth="1"/>
    <col min="18" max="18" width="1.1484375" style="0" customWidth="1"/>
    <col min="19" max="19" width="13.8515625" style="0" customWidth="1"/>
    <col min="20" max="20" width="0.71875" style="0" customWidth="1"/>
    <col min="21" max="21" width="1.8515625" style="0" customWidth="1"/>
    <col min="22" max="22" width="7.7109375" style="0" hidden="1" customWidth="1"/>
  </cols>
  <sheetData>
    <row r="1" spans="3:18" ht="15.75">
      <c r="C1" s="2"/>
      <c r="E1" s="1"/>
      <c r="F1" s="1"/>
      <c r="G1" s="1"/>
      <c r="H1" s="1"/>
      <c r="I1" s="1"/>
      <c r="J1" s="1"/>
      <c r="K1" s="1"/>
      <c r="R1" s="1"/>
    </row>
    <row r="2" spans="3:18" ht="15.75">
      <c r="C2" s="2"/>
      <c r="E2" s="1"/>
      <c r="F2" s="1"/>
      <c r="G2" s="1"/>
      <c r="H2" s="1"/>
      <c r="I2" s="1"/>
      <c r="J2" s="1"/>
      <c r="K2" s="1"/>
      <c r="R2" s="1"/>
    </row>
    <row r="3" spans="3:20" ht="12.75" customHeight="1">
      <c r="C3" s="22"/>
      <c r="E3" s="14" t="s">
        <v>16</v>
      </c>
      <c r="F3" s="46"/>
      <c r="G3" s="153" t="s">
        <v>27</v>
      </c>
      <c r="H3" s="153"/>
      <c r="I3" s="153"/>
      <c r="J3" s="22"/>
      <c r="K3" s="153" t="s">
        <v>28</v>
      </c>
      <c r="L3" s="153"/>
      <c r="M3" s="153"/>
      <c r="N3" s="153"/>
      <c r="O3" s="153"/>
      <c r="P3" s="153"/>
      <c r="Q3" s="153"/>
      <c r="R3" s="46"/>
      <c r="S3" s="14" t="s">
        <v>17</v>
      </c>
      <c r="T3" s="3"/>
    </row>
    <row r="4" spans="2:20" s="11" customFormat="1" ht="15.75" customHeight="1">
      <c r="B4" s="49"/>
      <c r="C4" s="14" t="s">
        <v>3</v>
      </c>
      <c r="D4" s="49"/>
      <c r="E4" s="34" t="s">
        <v>13</v>
      </c>
      <c r="F4" s="46"/>
      <c r="G4" s="93" t="s">
        <v>1</v>
      </c>
      <c r="H4" s="93" t="s">
        <v>2</v>
      </c>
      <c r="I4" s="93" t="s">
        <v>0</v>
      </c>
      <c r="J4" s="94"/>
      <c r="K4" s="93" t="s">
        <v>4</v>
      </c>
      <c r="L4" s="93" t="s">
        <v>5</v>
      </c>
      <c r="M4" s="93" t="s">
        <v>14</v>
      </c>
      <c r="N4" s="93" t="s">
        <v>15</v>
      </c>
      <c r="O4" s="93" t="s">
        <v>43</v>
      </c>
      <c r="P4" s="93" t="s">
        <v>44</v>
      </c>
      <c r="Q4" s="93" t="s">
        <v>0</v>
      </c>
      <c r="R4" s="46"/>
      <c r="S4" s="34" t="s">
        <v>18</v>
      </c>
      <c r="T4" s="26"/>
    </row>
    <row r="5" spans="2:20" s="21" customFormat="1" ht="7.5" customHeight="1">
      <c r="B5" s="48"/>
      <c r="C5" s="20"/>
      <c r="D5" s="48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4"/>
    </row>
    <row r="6" spans="1:22" ht="15.75" customHeight="1">
      <c r="A6" s="154" t="s">
        <v>10</v>
      </c>
      <c r="B6" s="51"/>
      <c r="C6" s="111">
        <v>1</v>
      </c>
      <c r="D6" s="112"/>
      <c r="E6" s="113">
        <f>Schools!C6+Schools!E6</f>
        <v>36</v>
      </c>
      <c r="F6" s="114"/>
      <c r="G6" s="114">
        <f>'Enrol LGA'!C6</f>
        <v>20166</v>
      </c>
      <c r="H6" s="114">
        <f>'Enrol LGA'!D6</f>
        <v>20649</v>
      </c>
      <c r="I6" s="114">
        <f>'Enrol LGA'!E6</f>
        <v>40815</v>
      </c>
      <c r="J6" s="114"/>
      <c r="K6" s="114">
        <v>871</v>
      </c>
      <c r="L6" s="114">
        <v>63</v>
      </c>
      <c r="M6" s="114">
        <v>13</v>
      </c>
      <c r="N6" s="114">
        <v>11</v>
      </c>
      <c r="O6" s="114">
        <v>2</v>
      </c>
      <c r="P6" s="114">
        <v>177</v>
      </c>
      <c r="Q6" s="114">
        <f aca="true" t="shared" si="0" ref="Q6:Q11">SUM(K6:P6)</f>
        <v>1137</v>
      </c>
      <c r="R6" s="114"/>
      <c r="S6" s="115" t="str">
        <f>CONCATENATE(V6,":","1")</f>
        <v>36:1</v>
      </c>
      <c r="T6" s="116"/>
      <c r="U6" s="117"/>
      <c r="V6" s="117">
        <f>ROUNDUP(I6/(Q6-O6),0)</f>
        <v>36</v>
      </c>
    </row>
    <row r="7" spans="1:22" ht="15.75" customHeight="1">
      <c r="A7" s="155"/>
      <c r="B7" s="52"/>
      <c r="C7" s="118">
        <v>2</v>
      </c>
      <c r="D7" s="119"/>
      <c r="E7" s="118">
        <f>Schools!C7+Schools!E7</f>
        <v>78</v>
      </c>
      <c r="F7" s="118"/>
      <c r="G7" s="118">
        <f>'Enrol LGA'!C7</f>
        <v>26064</v>
      </c>
      <c r="H7" s="118">
        <f>'Enrol LGA'!D7</f>
        <v>23014</v>
      </c>
      <c r="I7" s="118">
        <f>'Enrol LGA'!E7</f>
        <v>49078</v>
      </c>
      <c r="J7" s="118"/>
      <c r="K7" s="118">
        <v>1078</v>
      </c>
      <c r="L7" s="118">
        <v>314</v>
      </c>
      <c r="M7" s="118">
        <v>29</v>
      </c>
      <c r="N7" s="118">
        <v>39</v>
      </c>
      <c r="O7" s="118">
        <v>130</v>
      </c>
      <c r="P7" s="118">
        <v>317</v>
      </c>
      <c r="Q7" s="118">
        <f t="shared" si="0"/>
        <v>1907</v>
      </c>
      <c r="R7" s="118"/>
      <c r="S7" s="120" t="str">
        <f aca="true" t="shared" si="1" ref="S7:S28">CONCATENATE(V7,":","1")</f>
        <v>28:1</v>
      </c>
      <c r="T7" s="121"/>
      <c r="U7" s="117"/>
      <c r="V7" s="117">
        <f aca="true" t="shared" si="2" ref="V7:V28">ROUNDUP(I7/(Q7-O7),0)</f>
        <v>28</v>
      </c>
    </row>
    <row r="8" spans="1:22" ht="15.75" customHeight="1">
      <c r="A8" s="155"/>
      <c r="B8" s="52"/>
      <c r="C8" s="122">
        <v>3</v>
      </c>
      <c r="D8" s="123"/>
      <c r="E8" s="124">
        <f>Schools!C8+Schools!E8</f>
        <v>75</v>
      </c>
      <c r="F8" s="124"/>
      <c r="G8" s="124">
        <f>'Enrol LGA'!C8</f>
        <v>11725</v>
      </c>
      <c r="H8" s="124">
        <f>'Enrol LGA'!D8</f>
        <v>9493</v>
      </c>
      <c r="I8" s="124">
        <f>'Enrol LGA'!E8</f>
        <v>21218</v>
      </c>
      <c r="J8" s="124"/>
      <c r="K8" s="124">
        <v>463</v>
      </c>
      <c r="L8" s="124">
        <v>319</v>
      </c>
      <c r="M8" s="124">
        <v>12</v>
      </c>
      <c r="N8" s="124">
        <v>21</v>
      </c>
      <c r="O8" s="124">
        <v>84</v>
      </c>
      <c r="P8" s="124">
        <v>183</v>
      </c>
      <c r="Q8" s="124">
        <f t="shared" si="0"/>
        <v>1082</v>
      </c>
      <c r="R8" s="124"/>
      <c r="S8" s="125" t="str">
        <f t="shared" si="1"/>
        <v>22:1</v>
      </c>
      <c r="T8" s="121"/>
      <c r="U8" s="117"/>
      <c r="V8" s="117">
        <f t="shared" si="2"/>
        <v>22</v>
      </c>
    </row>
    <row r="9" spans="1:22" ht="15.75" customHeight="1">
      <c r="A9" s="155"/>
      <c r="B9" s="52"/>
      <c r="C9" s="118">
        <v>4</v>
      </c>
      <c r="D9" s="119"/>
      <c r="E9" s="118">
        <f>Schools!C9+Schools!E9</f>
        <v>48</v>
      </c>
      <c r="F9" s="118"/>
      <c r="G9" s="118">
        <f>'Enrol LGA'!C9</f>
        <v>5596</v>
      </c>
      <c r="H9" s="118">
        <f>'Enrol LGA'!D9</f>
        <v>4713</v>
      </c>
      <c r="I9" s="118">
        <f>'Enrol LGA'!E9</f>
        <v>10309</v>
      </c>
      <c r="J9" s="118"/>
      <c r="K9" s="118">
        <v>229</v>
      </c>
      <c r="L9" s="118">
        <v>173</v>
      </c>
      <c r="M9" s="118">
        <v>5</v>
      </c>
      <c r="N9" s="118">
        <v>19</v>
      </c>
      <c r="O9" s="118">
        <v>58</v>
      </c>
      <c r="P9" s="118">
        <v>62</v>
      </c>
      <c r="Q9" s="118">
        <f t="shared" si="0"/>
        <v>546</v>
      </c>
      <c r="R9" s="118"/>
      <c r="S9" s="120" t="str">
        <f t="shared" si="1"/>
        <v>22:1</v>
      </c>
      <c r="T9" s="121"/>
      <c r="U9" s="117"/>
      <c r="V9" s="117">
        <f t="shared" si="2"/>
        <v>22</v>
      </c>
    </row>
    <row r="10" spans="1:22" ht="15.75" customHeight="1">
      <c r="A10" s="155"/>
      <c r="B10" s="52"/>
      <c r="C10" s="122">
        <v>5</v>
      </c>
      <c r="D10" s="123"/>
      <c r="E10" s="124">
        <f>Schools!C10+Schools!E10</f>
        <v>84</v>
      </c>
      <c r="F10" s="124"/>
      <c r="G10" s="124">
        <f>'Enrol LGA'!C10</f>
        <v>9990</v>
      </c>
      <c r="H10" s="124">
        <f>'Enrol LGA'!D10</f>
        <v>9669</v>
      </c>
      <c r="I10" s="124">
        <f>'Enrol LGA'!E10</f>
        <v>19659</v>
      </c>
      <c r="J10" s="124"/>
      <c r="K10" s="124">
        <v>299</v>
      </c>
      <c r="L10" s="124">
        <v>263</v>
      </c>
      <c r="M10" s="124">
        <v>6</v>
      </c>
      <c r="N10" s="124">
        <v>21</v>
      </c>
      <c r="O10" s="124">
        <v>49</v>
      </c>
      <c r="P10" s="124">
        <v>105</v>
      </c>
      <c r="Q10" s="124">
        <f t="shared" si="0"/>
        <v>743</v>
      </c>
      <c r="R10" s="124"/>
      <c r="S10" s="125" t="str">
        <f t="shared" si="1"/>
        <v>29:1</v>
      </c>
      <c r="T10" s="121"/>
      <c r="U10" s="117"/>
      <c r="V10" s="117">
        <f t="shared" si="2"/>
        <v>29</v>
      </c>
    </row>
    <row r="11" spans="1:22" ht="15.75" customHeight="1">
      <c r="A11" s="155"/>
      <c r="B11" s="52"/>
      <c r="C11" s="118">
        <v>6</v>
      </c>
      <c r="D11" s="119"/>
      <c r="E11" s="126">
        <f>Schools!C11+Schools!E11</f>
        <v>64</v>
      </c>
      <c r="F11" s="118"/>
      <c r="G11" s="126">
        <f>'Enrol LGA'!C11</f>
        <v>8920</v>
      </c>
      <c r="H11" s="126">
        <f>'Enrol LGA'!D11</f>
        <v>7545</v>
      </c>
      <c r="I11" s="126">
        <f>'Enrol LGA'!E11</f>
        <v>16465</v>
      </c>
      <c r="J11" s="118"/>
      <c r="K11" s="126">
        <v>222</v>
      </c>
      <c r="L11" s="126">
        <v>294</v>
      </c>
      <c r="M11" s="126">
        <v>5</v>
      </c>
      <c r="N11" s="126">
        <v>39</v>
      </c>
      <c r="O11" s="126">
        <v>38</v>
      </c>
      <c r="P11" s="126">
        <v>86</v>
      </c>
      <c r="Q11" s="118">
        <f t="shared" si="0"/>
        <v>684</v>
      </c>
      <c r="R11" s="118"/>
      <c r="S11" s="127" t="str">
        <f t="shared" si="1"/>
        <v>26:1</v>
      </c>
      <c r="T11" s="121"/>
      <c r="U11" s="117"/>
      <c r="V11" s="117">
        <f t="shared" si="2"/>
        <v>26</v>
      </c>
    </row>
    <row r="12" spans="1:22" ht="15.75" customHeight="1">
      <c r="A12" s="156"/>
      <c r="B12" s="53"/>
      <c r="C12" s="128" t="s">
        <v>9</v>
      </c>
      <c r="D12" s="129"/>
      <c r="E12" s="130">
        <f>SUM(E6:E11)</f>
        <v>385</v>
      </c>
      <c r="F12" s="131"/>
      <c r="G12" s="131">
        <v>82461</v>
      </c>
      <c r="H12" s="131">
        <v>75083</v>
      </c>
      <c r="I12" s="131">
        <v>157544</v>
      </c>
      <c r="J12" s="131"/>
      <c r="K12" s="131">
        <v>3162</v>
      </c>
      <c r="L12" s="131">
        <v>1426</v>
      </c>
      <c r="M12" s="131">
        <f>SUM(M6:M11)</f>
        <v>70</v>
      </c>
      <c r="N12" s="131">
        <f>SUM(N6:N11)</f>
        <v>150</v>
      </c>
      <c r="O12" s="131">
        <f>SUM(O6:O11)</f>
        <v>361</v>
      </c>
      <c r="P12" s="131">
        <f>SUM(P6:P11)</f>
        <v>930</v>
      </c>
      <c r="Q12" s="132">
        <f>SUM(Q6:Q11)</f>
        <v>6099</v>
      </c>
      <c r="R12" s="131"/>
      <c r="S12" s="133" t="str">
        <f t="shared" si="1"/>
        <v>28:1</v>
      </c>
      <c r="T12" s="134"/>
      <c r="U12" s="117"/>
      <c r="V12" s="117">
        <f t="shared" si="2"/>
        <v>28</v>
      </c>
    </row>
    <row r="13" spans="1:22" ht="4.5" customHeight="1">
      <c r="A13" s="28"/>
      <c r="B13" s="54"/>
      <c r="C13" s="135"/>
      <c r="D13" s="136"/>
      <c r="E13" s="137"/>
      <c r="F13" s="138"/>
      <c r="G13" s="138"/>
      <c r="H13" s="138"/>
      <c r="I13" s="138"/>
      <c r="J13" s="138"/>
      <c r="K13" s="124"/>
      <c r="L13" s="124"/>
      <c r="M13" s="124"/>
      <c r="N13" s="124"/>
      <c r="O13" s="124"/>
      <c r="P13" s="124"/>
      <c r="Q13" s="124"/>
      <c r="R13" s="138"/>
      <c r="S13" s="139"/>
      <c r="T13" s="140"/>
      <c r="U13" s="117"/>
      <c r="V13" s="117"/>
    </row>
    <row r="14" spans="1:22" ht="15.75" customHeight="1">
      <c r="A14" s="154" t="s">
        <v>11</v>
      </c>
      <c r="B14" s="51"/>
      <c r="C14" s="111">
        <v>1</v>
      </c>
      <c r="D14" s="112"/>
      <c r="E14" s="113">
        <f>Schools!D6+Schools!E6</f>
        <v>31</v>
      </c>
      <c r="F14" s="114"/>
      <c r="G14" s="114">
        <f>'Enrol LGA'!C16</f>
        <v>7296</v>
      </c>
      <c r="H14" s="114">
        <f>'Enrol LGA'!D16</f>
        <v>7113</v>
      </c>
      <c r="I14" s="114">
        <f>'Enrol LGA'!E16</f>
        <v>14409</v>
      </c>
      <c r="J14" s="114"/>
      <c r="K14" s="114">
        <v>424</v>
      </c>
      <c r="L14" s="114">
        <v>55</v>
      </c>
      <c r="M14" s="114">
        <v>6</v>
      </c>
      <c r="N14" s="114">
        <v>1</v>
      </c>
      <c r="O14" s="114">
        <v>22</v>
      </c>
      <c r="P14" s="114">
        <v>97</v>
      </c>
      <c r="Q14" s="114">
        <f aca="true" t="shared" si="3" ref="Q14:Q19">SUM(K14:P14)</f>
        <v>605</v>
      </c>
      <c r="R14" s="114"/>
      <c r="S14" s="125" t="str">
        <f t="shared" si="1"/>
        <v>25:1</v>
      </c>
      <c r="T14" s="116"/>
      <c r="U14" s="117"/>
      <c r="V14" s="117">
        <f t="shared" si="2"/>
        <v>25</v>
      </c>
    </row>
    <row r="15" spans="1:22" ht="15.75" customHeight="1">
      <c r="A15" s="155"/>
      <c r="B15" s="52"/>
      <c r="C15" s="118">
        <v>2</v>
      </c>
      <c r="D15" s="119"/>
      <c r="E15" s="118">
        <f>Schools!D7+Schools!E7</f>
        <v>27</v>
      </c>
      <c r="F15" s="118"/>
      <c r="G15" s="118">
        <f>'Enrol LGA'!C17</f>
        <v>8289</v>
      </c>
      <c r="H15" s="118">
        <f>'Enrol LGA'!D17</f>
        <v>5975</v>
      </c>
      <c r="I15" s="118">
        <f>'Enrol LGA'!E17</f>
        <v>14264</v>
      </c>
      <c r="J15" s="118"/>
      <c r="K15" s="118">
        <v>327</v>
      </c>
      <c r="L15" s="118">
        <v>119</v>
      </c>
      <c r="M15" s="118">
        <v>7</v>
      </c>
      <c r="N15" s="118">
        <v>5</v>
      </c>
      <c r="O15" s="118">
        <v>65</v>
      </c>
      <c r="P15" s="118">
        <v>77</v>
      </c>
      <c r="Q15" s="118">
        <f t="shared" si="3"/>
        <v>600</v>
      </c>
      <c r="R15" s="118"/>
      <c r="S15" s="120" t="str">
        <f t="shared" si="1"/>
        <v>27:1</v>
      </c>
      <c r="T15" s="121"/>
      <c r="U15" s="117"/>
      <c r="V15" s="117">
        <f t="shared" si="2"/>
        <v>27</v>
      </c>
    </row>
    <row r="16" spans="1:22" ht="15.75" customHeight="1">
      <c r="A16" s="155"/>
      <c r="B16" s="52"/>
      <c r="C16" s="122">
        <v>3</v>
      </c>
      <c r="D16" s="123"/>
      <c r="E16" s="141">
        <f>Schools!D8+Schools!E8</f>
        <v>20</v>
      </c>
      <c r="F16" s="124"/>
      <c r="G16" s="124">
        <f>'Enrol LGA'!C18</f>
        <v>3241</v>
      </c>
      <c r="H16" s="124">
        <f>'Enrol LGA'!D18</f>
        <v>1987</v>
      </c>
      <c r="I16" s="124">
        <f>'Enrol LGA'!E18</f>
        <v>5228</v>
      </c>
      <c r="J16" s="124"/>
      <c r="K16" s="124">
        <v>122</v>
      </c>
      <c r="L16" s="124">
        <v>60</v>
      </c>
      <c r="M16" s="124">
        <v>6</v>
      </c>
      <c r="N16" s="124">
        <v>1</v>
      </c>
      <c r="O16" s="124">
        <v>31</v>
      </c>
      <c r="P16" s="124">
        <v>38</v>
      </c>
      <c r="Q16" s="124">
        <f t="shared" si="3"/>
        <v>258</v>
      </c>
      <c r="R16" s="124"/>
      <c r="S16" s="125" t="str">
        <f t="shared" si="1"/>
        <v>24:1</v>
      </c>
      <c r="T16" s="121"/>
      <c r="U16" s="117"/>
      <c r="V16" s="117">
        <f t="shared" si="2"/>
        <v>24</v>
      </c>
    </row>
    <row r="17" spans="1:22" ht="15.75" customHeight="1">
      <c r="A17" s="155"/>
      <c r="B17" s="52"/>
      <c r="C17" s="118">
        <v>4</v>
      </c>
      <c r="D17" s="119"/>
      <c r="E17" s="118">
        <f>Schools!D9+Schools!E9</f>
        <v>10</v>
      </c>
      <c r="F17" s="118"/>
      <c r="G17" s="118">
        <f>'Enrol LGA'!C19</f>
        <v>1448</v>
      </c>
      <c r="H17" s="118">
        <f>'Enrol LGA'!D19</f>
        <v>835</v>
      </c>
      <c r="I17" s="118">
        <f>'Enrol LGA'!E19</f>
        <v>2283</v>
      </c>
      <c r="J17" s="118"/>
      <c r="K17" s="118">
        <v>56</v>
      </c>
      <c r="L17" s="118">
        <v>34</v>
      </c>
      <c r="M17" s="118">
        <v>3</v>
      </c>
      <c r="N17" s="118">
        <v>2</v>
      </c>
      <c r="O17" s="118">
        <v>11</v>
      </c>
      <c r="P17" s="118">
        <v>17</v>
      </c>
      <c r="Q17" s="118">
        <f t="shared" si="3"/>
        <v>123</v>
      </c>
      <c r="R17" s="118"/>
      <c r="S17" s="120" t="str">
        <f t="shared" si="1"/>
        <v>21:1</v>
      </c>
      <c r="T17" s="121"/>
      <c r="U17" s="117"/>
      <c r="V17" s="117">
        <f t="shared" si="2"/>
        <v>21</v>
      </c>
    </row>
    <row r="18" spans="1:22" ht="15.75" customHeight="1">
      <c r="A18" s="155"/>
      <c r="B18" s="52"/>
      <c r="C18" s="122">
        <v>5</v>
      </c>
      <c r="D18" s="123"/>
      <c r="E18" s="141">
        <f>Schools!D10+Schools!E10</f>
        <v>18</v>
      </c>
      <c r="F18" s="124"/>
      <c r="G18" s="124">
        <f>'Enrol LGA'!C20</f>
        <v>2215</v>
      </c>
      <c r="H18" s="124">
        <f>'Enrol LGA'!D20</f>
        <v>1309</v>
      </c>
      <c r="I18" s="124">
        <f>'Enrol LGA'!E20</f>
        <v>3524</v>
      </c>
      <c r="J18" s="124"/>
      <c r="K18" s="124">
        <v>103</v>
      </c>
      <c r="L18" s="124">
        <v>39</v>
      </c>
      <c r="M18" s="124">
        <v>7</v>
      </c>
      <c r="N18" s="124">
        <v>3</v>
      </c>
      <c r="O18" s="124">
        <v>9</v>
      </c>
      <c r="P18" s="124">
        <v>37</v>
      </c>
      <c r="Q18" s="124">
        <f t="shared" si="3"/>
        <v>198</v>
      </c>
      <c r="R18" s="124"/>
      <c r="S18" s="125" t="str">
        <f t="shared" si="1"/>
        <v>19:1</v>
      </c>
      <c r="T18" s="121"/>
      <c r="U18" s="117"/>
      <c r="V18" s="117">
        <f t="shared" si="2"/>
        <v>19</v>
      </c>
    </row>
    <row r="19" spans="1:22" ht="15.75" customHeight="1">
      <c r="A19" s="155"/>
      <c r="B19" s="52"/>
      <c r="C19" s="118">
        <v>6</v>
      </c>
      <c r="D19" s="119"/>
      <c r="E19" s="126">
        <f>Schools!D11+Schools!E11</f>
        <v>13</v>
      </c>
      <c r="F19" s="118"/>
      <c r="G19" s="126">
        <f>'Enrol LGA'!C21</f>
        <v>1632</v>
      </c>
      <c r="H19" s="126">
        <f>'Enrol LGA'!D21</f>
        <v>756</v>
      </c>
      <c r="I19" s="126">
        <f>'Enrol LGA'!E21</f>
        <v>2388</v>
      </c>
      <c r="J19" s="118"/>
      <c r="K19" s="126">
        <v>78</v>
      </c>
      <c r="L19" s="126">
        <v>38</v>
      </c>
      <c r="M19" s="126">
        <v>5</v>
      </c>
      <c r="N19" s="126">
        <v>2</v>
      </c>
      <c r="O19" s="126">
        <v>15</v>
      </c>
      <c r="P19" s="126">
        <v>35</v>
      </c>
      <c r="Q19" s="118">
        <f t="shared" si="3"/>
        <v>173</v>
      </c>
      <c r="R19" s="118"/>
      <c r="S19" s="127" t="str">
        <f t="shared" si="1"/>
        <v>16:1</v>
      </c>
      <c r="T19" s="121"/>
      <c r="U19" s="117"/>
      <c r="V19" s="117">
        <f t="shared" si="2"/>
        <v>16</v>
      </c>
    </row>
    <row r="20" spans="1:22" ht="15.75" customHeight="1">
      <c r="A20" s="156"/>
      <c r="B20" s="53"/>
      <c r="C20" s="128" t="s">
        <v>9</v>
      </c>
      <c r="D20" s="129"/>
      <c r="E20" s="130">
        <f>SUM(E14:E19)</f>
        <v>119</v>
      </c>
      <c r="F20" s="130"/>
      <c r="G20" s="130">
        <v>23710</v>
      </c>
      <c r="H20" s="130">
        <v>17304</v>
      </c>
      <c r="I20" s="130">
        <v>41014</v>
      </c>
      <c r="J20" s="130"/>
      <c r="K20" s="130">
        <v>1110</v>
      </c>
      <c r="L20" s="130">
        <v>345</v>
      </c>
      <c r="M20" s="130">
        <f>SUM(M14:M19)</f>
        <v>34</v>
      </c>
      <c r="N20" s="130">
        <f>SUM(N14:N19)</f>
        <v>14</v>
      </c>
      <c r="O20" s="130">
        <f>SUM(O14:O19)</f>
        <v>153</v>
      </c>
      <c r="P20" s="130">
        <f>SUM(P14:P19)</f>
        <v>301</v>
      </c>
      <c r="Q20" s="132">
        <f>SUM(Q14:Q19)</f>
        <v>1957</v>
      </c>
      <c r="R20" s="130"/>
      <c r="S20" s="133" t="str">
        <f t="shared" si="1"/>
        <v>23:1</v>
      </c>
      <c r="T20" s="134"/>
      <c r="U20" s="117"/>
      <c r="V20" s="117">
        <f t="shared" si="2"/>
        <v>23</v>
      </c>
    </row>
    <row r="21" spans="1:22" ht="5.25" customHeight="1">
      <c r="A21" s="28"/>
      <c r="B21" s="54"/>
      <c r="C21" s="137"/>
      <c r="D21" s="136"/>
      <c r="E21" s="137"/>
      <c r="F21" s="137"/>
      <c r="G21" s="137"/>
      <c r="H21" s="137"/>
      <c r="I21" s="137"/>
      <c r="J21" s="137"/>
      <c r="K21" s="137"/>
      <c r="L21" s="141"/>
      <c r="M21" s="141"/>
      <c r="N21" s="141"/>
      <c r="O21" s="141"/>
      <c r="P21" s="141"/>
      <c r="Q21" s="141"/>
      <c r="R21" s="137"/>
      <c r="S21" s="139"/>
      <c r="T21" s="140"/>
      <c r="U21" s="117"/>
      <c r="V21" s="117"/>
    </row>
    <row r="22" spans="1:22" ht="15.75" customHeight="1">
      <c r="A22" s="154" t="s">
        <v>12</v>
      </c>
      <c r="B22" s="51"/>
      <c r="C22" s="111">
        <v>1</v>
      </c>
      <c r="D22" s="112"/>
      <c r="E22" s="113">
        <f>Schools!F6</f>
        <v>17</v>
      </c>
      <c r="F22" s="113"/>
      <c r="G22" s="113">
        <f>'Enrol LGA'!C26</f>
        <v>6115</v>
      </c>
      <c r="H22" s="113">
        <f>'Enrol LGA'!D26</f>
        <v>4228</v>
      </c>
      <c r="I22" s="113">
        <f>'Enrol LGA'!E26</f>
        <v>10343</v>
      </c>
      <c r="J22" s="113"/>
      <c r="K22" s="113">
        <v>399</v>
      </c>
      <c r="L22" s="113">
        <v>2</v>
      </c>
      <c r="M22" s="113">
        <v>2</v>
      </c>
      <c r="N22" s="113">
        <v>0</v>
      </c>
      <c r="O22" s="113">
        <v>1</v>
      </c>
      <c r="P22" s="113">
        <v>46</v>
      </c>
      <c r="Q22" s="113">
        <f aca="true" t="shared" si="4" ref="Q22:Q27">SUM(K22:P22)</f>
        <v>450</v>
      </c>
      <c r="R22" s="113"/>
      <c r="S22" s="125" t="str">
        <f t="shared" si="1"/>
        <v>24:1</v>
      </c>
      <c r="T22" s="116"/>
      <c r="U22" s="117"/>
      <c r="V22" s="117">
        <f t="shared" si="2"/>
        <v>24</v>
      </c>
    </row>
    <row r="23" spans="1:22" ht="15.75" customHeight="1">
      <c r="A23" s="155"/>
      <c r="B23" s="52"/>
      <c r="C23" s="118">
        <v>2</v>
      </c>
      <c r="D23" s="119"/>
      <c r="E23" s="118">
        <f>Schools!F7</f>
        <v>8</v>
      </c>
      <c r="F23" s="118"/>
      <c r="G23" s="118">
        <f>'Enrol LGA'!C27</f>
        <v>1038</v>
      </c>
      <c r="H23" s="118">
        <f>'Enrol LGA'!D27</f>
        <v>592</v>
      </c>
      <c r="I23" s="118">
        <f>'Enrol LGA'!E27</f>
        <v>1630</v>
      </c>
      <c r="J23" s="118"/>
      <c r="K23" s="118">
        <v>81</v>
      </c>
      <c r="L23" s="118">
        <v>4</v>
      </c>
      <c r="M23" s="118">
        <v>0</v>
      </c>
      <c r="N23" s="118">
        <v>0</v>
      </c>
      <c r="O23" s="118">
        <v>2</v>
      </c>
      <c r="P23" s="118">
        <v>27</v>
      </c>
      <c r="Q23" s="118">
        <f t="shared" si="4"/>
        <v>114</v>
      </c>
      <c r="R23" s="118"/>
      <c r="S23" s="120" t="str">
        <f t="shared" si="1"/>
        <v>15:1</v>
      </c>
      <c r="T23" s="121"/>
      <c r="U23" s="117"/>
      <c r="V23" s="117">
        <f t="shared" si="2"/>
        <v>15</v>
      </c>
    </row>
    <row r="24" spans="1:22" ht="15.75" customHeight="1">
      <c r="A24" s="155"/>
      <c r="B24" s="52"/>
      <c r="C24" s="122">
        <v>3</v>
      </c>
      <c r="D24" s="123"/>
      <c r="E24" s="141">
        <f>Schools!F8</f>
        <v>4</v>
      </c>
      <c r="F24" s="141"/>
      <c r="G24" s="141">
        <f>'Enrol LGA'!C28</f>
        <v>765</v>
      </c>
      <c r="H24" s="141">
        <f>'Enrol LGA'!D28</f>
        <v>278</v>
      </c>
      <c r="I24" s="141">
        <f>'Enrol LGA'!E28</f>
        <v>1043</v>
      </c>
      <c r="J24" s="141"/>
      <c r="K24" s="141">
        <v>46</v>
      </c>
      <c r="L24" s="141">
        <v>2</v>
      </c>
      <c r="M24" s="141">
        <v>3</v>
      </c>
      <c r="N24" s="141">
        <v>0</v>
      </c>
      <c r="O24" s="141">
        <v>0</v>
      </c>
      <c r="P24" s="141">
        <v>9</v>
      </c>
      <c r="Q24" s="141">
        <f t="shared" si="4"/>
        <v>60</v>
      </c>
      <c r="R24" s="141"/>
      <c r="S24" s="125" t="str">
        <f t="shared" si="1"/>
        <v>18:1</v>
      </c>
      <c r="T24" s="121"/>
      <c r="U24" s="117"/>
      <c r="V24" s="117">
        <f t="shared" si="2"/>
        <v>18</v>
      </c>
    </row>
    <row r="25" spans="1:22" ht="15.75" customHeight="1">
      <c r="A25" s="155"/>
      <c r="B25" s="52"/>
      <c r="C25" s="118">
        <v>4</v>
      </c>
      <c r="D25" s="119"/>
      <c r="E25" s="118">
        <f>Schools!F9</f>
        <v>1</v>
      </c>
      <c r="F25" s="118"/>
      <c r="G25" s="118">
        <f>'Enrol LGA'!C29</f>
        <v>593</v>
      </c>
      <c r="H25" s="118">
        <f>'Enrol LGA'!D29</f>
        <v>316</v>
      </c>
      <c r="I25" s="118">
        <f>'Enrol LGA'!E29</f>
        <v>909</v>
      </c>
      <c r="J25" s="118"/>
      <c r="K25" s="118">
        <v>14</v>
      </c>
      <c r="L25" s="118">
        <v>2</v>
      </c>
      <c r="M25" s="118">
        <v>0</v>
      </c>
      <c r="N25" s="118">
        <v>0</v>
      </c>
      <c r="O25" s="118">
        <v>0</v>
      </c>
      <c r="P25" s="118">
        <v>0</v>
      </c>
      <c r="Q25" s="118">
        <f t="shared" si="4"/>
        <v>16</v>
      </c>
      <c r="R25" s="118"/>
      <c r="S25" s="120" t="str">
        <f t="shared" si="1"/>
        <v>57:1</v>
      </c>
      <c r="T25" s="121"/>
      <c r="U25" s="117"/>
      <c r="V25" s="117">
        <f t="shared" si="2"/>
        <v>57</v>
      </c>
    </row>
    <row r="26" spans="1:22" ht="15.75" customHeight="1">
      <c r="A26" s="155"/>
      <c r="B26" s="52"/>
      <c r="C26" s="122">
        <v>5</v>
      </c>
      <c r="D26" s="123"/>
      <c r="E26" s="141">
        <f>Schools!F10</f>
        <v>2</v>
      </c>
      <c r="F26" s="141"/>
      <c r="G26" s="141">
        <f>'Enrol LGA'!C30</f>
        <v>534</v>
      </c>
      <c r="H26" s="141">
        <f>'Enrol LGA'!D30</f>
        <v>274</v>
      </c>
      <c r="I26" s="141">
        <f>'Enrol LGA'!E30</f>
        <v>808</v>
      </c>
      <c r="J26" s="141"/>
      <c r="K26" s="141">
        <v>33</v>
      </c>
      <c r="L26" s="141">
        <v>3</v>
      </c>
      <c r="M26" s="141">
        <v>0</v>
      </c>
      <c r="N26" s="141">
        <v>0</v>
      </c>
      <c r="O26" s="141">
        <v>1</v>
      </c>
      <c r="P26" s="141">
        <v>42</v>
      </c>
      <c r="Q26" s="141">
        <f t="shared" si="4"/>
        <v>79</v>
      </c>
      <c r="R26" s="141"/>
      <c r="S26" s="125" t="str">
        <f t="shared" si="1"/>
        <v>11:1</v>
      </c>
      <c r="T26" s="121"/>
      <c r="U26" s="117"/>
      <c r="V26" s="117">
        <f t="shared" si="2"/>
        <v>11</v>
      </c>
    </row>
    <row r="27" spans="1:22" ht="15.75" customHeight="1">
      <c r="A27" s="155"/>
      <c r="B27" s="52"/>
      <c r="C27" s="118">
        <v>6</v>
      </c>
      <c r="D27" s="119"/>
      <c r="E27" s="126">
        <f>Schools!F11</f>
        <v>1</v>
      </c>
      <c r="F27" s="118"/>
      <c r="G27" s="126">
        <f>'Enrol LGA'!C31</f>
        <v>388</v>
      </c>
      <c r="H27" s="126">
        <f>'Enrol LGA'!D31</f>
        <v>215</v>
      </c>
      <c r="I27" s="126">
        <f>'Enrol LGA'!E31</f>
        <v>603</v>
      </c>
      <c r="J27" s="118"/>
      <c r="K27" s="126">
        <v>14</v>
      </c>
      <c r="L27" s="126">
        <v>1</v>
      </c>
      <c r="M27" s="126">
        <v>0</v>
      </c>
      <c r="N27" s="126">
        <v>0</v>
      </c>
      <c r="O27" s="126">
        <v>0</v>
      </c>
      <c r="P27" s="126">
        <v>4</v>
      </c>
      <c r="Q27" s="118">
        <f t="shared" si="4"/>
        <v>19</v>
      </c>
      <c r="R27" s="118"/>
      <c r="S27" s="120" t="str">
        <f t="shared" si="1"/>
        <v>32:1</v>
      </c>
      <c r="T27" s="121"/>
      <c r="U27" s="117"/>
      <c r="V27" s="117">
        <f t="shared" si="2"/>
        <v>32</v>
      </c>
    </row>
    <row r="28" spans="1:22" ht="15.75" customHeight="1">
      <c r="A28" s="156"/>
      <c r="B28" s="53"/>
      <c r="C28" s="128" t="s">
        <v>9</v>
      </c>
      <c r="D28" s="129"/>
      <c r="E28" s="130">
        <f>SUM(E22:E27)</f>
        <v>33</v>
      </c>
      <c r="F28" s="130"/>
      <c r="G28" s="130">
        <v>9433</v>
      </c>
      <c r="H28" s="130">
        <v>5903</v>
      </c>
      <c r="I28" s="130">
        <v>15336</v>
      </c>
      <c r="J28" s="130"/>
      <c r="K28" s="130">
        <v>587</v>
      </c>
      <c r="L28" s="130">
        <v>14</v>
      </c>
      <c r="M28" s="130">
        <f>SUM(M22:M27)</f>
        <v>5</v>
      </c>
      <c r="N28" s="130">
        <f>SUM(N22:N27)</f>
        <v>0</v>
      </c>
      <c r="O28" s="130">
        <f>SUM(O22:O27)</f>
        <v>4</v>
      </c>
      <c r="P28" s="130">
        <f>SUM(P22:P27)</f>
        <v>128</v>
      </c>
      <c r="Q28" s="142">
        <f>SUM(Q22:Q27)</f>
        <v>738</v>
      </c>
      <c r="R28" s="130"/>
      <c r="S28" s="143" t="str">
        <f t="shared" si="1"/>
        <v>21:1</v>
      </c>
      <c r="T28" s="134"/>
      <c r="U28" s="117"/>
      <c r="V28" s="117">
        <f t="shared" si="2"/>
        <v>21</v>
      </c>
    </row>
    <row r="29" spans="1:22" ht="15.75" customHeight="1">
      <c r="A29" s="3"/>
      <c r="B29" s="55"/>
      <c r="C29" s="144"/>
      <c r="D29" s="145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17"/>
      <c r="V29" s="117"/>
    </row>
    <row r="30" spans="1:22" ht="15.75" customHeight="1">
      <c r="A30" s="3"/>
      <c r="B30" s="55"/>
      <c r="C30" s="144" t="s">
        <v>19</v>
      </c>
      <c r="D30" s="145"/>
      <c r="E30" s="140"/>
      <c r="F30" s="140"/>
      <c r="G30" s="140" t="s">
        <v>21</v>
      </c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17"/>
      <c r="V30" s="117"/>
    </row>
    <row r="31" spans="1:20" ht="15.75" customHeight="1">
      <c r="A31" s="3"/>
      <c r="B31" s="55"/>
      <c r="C31" s="28" t="s">
        <v>20</v>
      </c>
      <c r="D31" s="55"/>
      <c r="E31" s="3"/>
      <c r="F31" s="3"/>
      <c r="G31" s="3" t="s">
        <v>22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3.75" customHeight="1">
      <c r="A32" s="3"/>
      <c r="B32" s="55"/>
      <c r="C32" s="28"/>
      <c r="D32" s="55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3:19" ht="12.75">
      <c r="C33" s="152" t="s">
        <v>94</v>
      </c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</row>
    <row r="34" spans="3:19" ht="12.75"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</row>
  </sheetData>
  <mergeCells count="6">
    <mergeCell ref="C33:S34"/>
    <mergeCell ref="K3:Q3"/>
    <mergeCell ref="A14:A20"/>
    <mergeCell ref="A22:A28"/>
    <mergeCell ref="A6:A12"/>
    <mergeCell ref="G3:I3"/>
  </mergeCells>
  <printOptions horizontalCentered="1" verticalCentered="1"/>
  <pageMargins left="0.54" right="0.65" top="0.87" bottom="1" header="0.5" footer="0.5"/>
  <pageSetup horizontalDpi="600" verticalDpi="600" orientation="landscape" r:id="rId2"/>
  <headerFooter alignWithMargins="0">
    <oddHeader>&amp;LDepartment of State for Education&amp;RStatistical Abstract</oddHeader>
    <oddFooter>&amp;CPublished November 2005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B3" sqref="B3"/>
    </sheetView>
  </sheetViews>
  <sheetFormatPr defaultColWidth="9.140625" defaultRowHeight="12.75"/>
  <cols>
    <col min="1" max="1" width="0.9921875" style="0" customWidth="1"/>
    <col min="2" max="2" width="25.28125" style="0" customWidth="1"/>
    <col min="3" max="3" width="13.8515625" style="0" customWidth="1"/>
    <col min="4" max="5" width="13.28125" style="0" customWidth="1"/>
    <col min="6" max="6" width="11.57421875" style="0" customWidth="1"/>
    <col min="7" max="7" width="0.9921875" style="0" customWidth="1"/>
    <col min="9" max="9" width="0.9921875" style="0" customWidth="1"/>
  </cols>
  <sheetData>
    <row r="1" spans="2:6" ht="18">
      <c r="B1" s="6"/>
      <c r="C1" s="6"/>
      <c r="D1" s="6"/>
      <c r="E1" s="6"/>
      <c r="F1" s="6"/>
    </row>
    <row r="2" spans="2:6" ht="18">
      <c r="B2" s="7"/>
      <c r="C2" s="8"/>
      <c r="D2" s="8"/>
      <c r="E2" s="8"/>
      <c r="F2" s="8"/>
    </row>
    <row r="3" spans="2:6" ht="18">
      <c r="B3" s="10"/>
      <c r="C3" s="10"/>
      <c r="D3" s="10"/>
      <c r="E3" s="10"/>
      <c r="F3" s="10"/>
    </row>
    <row r="4" spans="1:9" s="59" customFormat="1" ht="19.5" customHeight="1">
      <c r="A4" s="64"/>
      <c r="B4" s="158" t="s">
        <v>23</v>
      </c>
      <c r="C4" s="158"/>
      <c r="D4" s="158"/>
      <c r="E4" s="158"/>
      <c r="F4" s="158"/>
      <c r="G4" s="158"/>
      <c r="H4" s="158"/>
      <c r="I4" s="60"/>
    </row>
    <row r="5" spans="1:9" ht="15.75" customHeight="1">
      <c r="A5" s="65"/>
      <c r="B5" s="41" t="s">
        <v>24</v>
      </c>
      <c r="C5" s="14" t="s">
        <v>10</v>
      </c>
      <c r="D5" s="14" t="s">
        <v>11</v>
      </c>
      <c r="E5" s="14" t="s">
        <v>89</v>
      </c>
      <c r="F5" s="14" t="s">
        <v>25</v>
      </c>
      <c r="G5" s="20"/>
      <c r="H5" s="14" t="s">
        <v>0</v>
      </c>
      <c r="I5" s="17"/>
    </row>
    <row r="6" spans="1:9" ht="15.75" customHeight="1">
      <c r="A6" s="65"/>
      <c r="B6" s="28" t="s">
        <v>29</v>
      </c>
      <c r="C6" s="47">
        <v>36</v>
      </c>
      <c r="D6" s="47">
        <v>31</v>
      </c>
      <c r="E6" s="47">
        <v>0</v>
      </c>
      <c r="F6" s="47">
        <v>17</v>
      </c>
      <c r="G6" s="37"/>
      <c r="H6" s="22">
        <f aca="true" t="shared" si="0" ref="H6:H11">SUM(C6:F6)</f>
        <v>84</v>
      </c>
      <c r="I6" s="17"/>
    </row>
    <row r="7" spans="1:9" ht="15.75" customHeight="1">
      <c r="A7" s="65"/>
      <c r="B7" s="42" t="s">
        <v>30</v>
      </c>
      <c r="C7" s="43">
        <v>77</v>
      </c>
      <c r="D7" s="43">
        <v>26</v>
      </c>
      <c r="E7" s="43">
        <v>1</v>
      </c>
      <c r="F7" s="43">
        <v>8</v>
      </c>
      <c r="G7" s="37"/>
      <c r="H7" s="23">
        <f t="shared" si="0"/>
        <v>112</v>
      </c>
      <c r="I7" s="17"/>
    </row>
    <row r="8" spans="1:9" ht="15.75" customHeight="1">
      <c r="A8" s="65"/>
      <c r="B8" s="28" t="s">
        <v>31</v>
      </c>
      <c r="C8" s="47">
        <v>63</v>
      </c>
      <c r="D8" s="47">
        <v>8</v>
      </c>
      <c r="E8" s="47">
        <v>12</v>
      </c>
      <c r="F8" s="47">
        <v>4</v>
      </c>
      <c r="G8" s="37"/>
      <c r="H8" s="22">
        <f t="shared" si="0"/>
        <v>87</v>
      </c>
      <c r="I8" s="17"/>
    </row>
    <row r="9" spans="1:9" ht="15.75" customHeight="1">
      <c r="A9" s="65"/>
      <c r="B9" s="42" t="s">
        <v>32</v>
      </c>
      <c r="C9" s="43">
        <v>42</v>
      </c>
      <c r="D9" s="43">
        <v>4</v>
      </c>
      <c r="E9" s="43">
        <v>6</v>
      </c>
      <c r="F9" s="43">
        <v>1</v>
      </c>
      <c r="G9" s="37"/>
      <c r="H9" s="23">
        <f t="shared" si="0"/>
        <v>53</v>
      </c>
      <c r="I9" s="17"/>
    </row>
    <row r="10" spans="1:16" ht="15.75" customHeight="1">
      <c r="A10" s="66"/>
      <c r="B10" s="28" t="s">
        <v>33</v>
      </c>
      <c r="C10" s="47">
        <v>74</v>
      </c>
      <c r="D10" s="47">
        <v>8</v>
      </c>
      <c r="E10" s="47">
        <v>10</v>
      </c>
      <c r="F10" s="47">
        <v>2</v>
      </c>
      <c r="G10" s="37"/>
      <c r="H10" s="22">
        <f t="shared" si="0"/>
        <v>94</v>
      </c>
      <c r="I10" s="61"/>
      <c r="J10" s="40"/>
      <c r="K10" s="35"/>
      <c r="L10" s="35"/>
      <c r="M10" s="35"/>
      <c r="N10" s="35"/>
      <c r="O10" s="21"/>
      <c r="P10" s="21"/>
    </row>
    <row r="11" spans="1:16" ht="15.75" customHeight="1">
      <c r="A11" s="67"/>
      <c r="B11" s="42" t="s">
        <v>34</v>
      </c>
      <c r="C11" s="43">
        <v>58</v>
      </c>
      <c r="D11" s="43">
        <v>7</v>
      </c>
      <c r="E11" s="43">
        <v>6</v>
      </c>
      <c r="F11" s="43">
        <v>1</v>
      </c>
      <c r="G11" s="37"/>
      <c r="H11" s="23">
        <f t="shared" si="0"/>
        <v>72</v>
      </c>
      <c r="I11" s="62"/>
      <c r="J11" s="36"/>
      <c r="K11" s="36"/>
      <c r="L11" s="36"/>
      <c r="M11" s="36"/>
      <c r="N11" s="36"/>
      <c r="O11" s="21"/>
      <c r="P11" s="21"/>
    </row>
    <row r="12" spans="1:16" ht="5.25" customHeight="1">
      <c r="A12" s="68"/>
      <c r="B12" s="19"/>
      <c r="C12" s="38"/>
      <c r="D12" s="38"/>
      <c r="E12" s="38"/>
      <c r="F12" s="38"/>
      <c r="G12" s="37"/>
      <c r="H12" s="33"/>
      <c r="I12" s="56"/>
      <c r="J12" s="157"/>
      <c r="K12" s="157"/>
      <c r="L12" s="157"/>
      <c r="M12" s="157"/>
      <c r="N12" s="157"/>
      <c r="O12" s="157"/>
      <c r="P12" s="21"/>
    </row>
    <row r="13" spans="1:16" ht="15.75" customHeight="1">
      <c r="A13" s="69"/>
      <c r="B13" s="25" t="s">
        <v>9</v>
      </c>
      <c r="C13" s="29">
        <f>SUM(C6:C11)</f>
        <v>350</v>
      </c>
      <c r="D13" s="29">
        <f>SUM(D6:D11)</f>
        <v>84</v>
      </c>
      <c r="E13" s="29">
        <f>SUM(E6:E11)</f>
        <v>35</v>
      </c>
      <c r="F13" s="29">
        <f>SUM(F6:F11)</f>
        <v>33</v>
      </c>
      <c r="G13" s="58"/>
      <c r="H13" s="29">
        <f>SUM(C13:F13)</f>
        <v>502</v>
      </c>
      <c r="I13" s="63"/>
      <c r="J13" s="20"/>
      <c r="K13" s="20"/>
      <c r="L13" s="20"/>
      <c r="M13" s="20"/>
      <c r="N13" s="20"/>
      <c r="O13" s="20"/>
      <c r="P13" s="21"/>
    </row>
    <row r="14" spans="1:16" ht="18">
      <c r="A14" s="19"/>
      <c r="B14" s="9"/>
      <c r="C14" s="10"/>
      <c r="D14" s="10"/>
      <c r="E14" s="10"/>
      <c r="F14" s="10"/>
      <c r="G14" s="24"/>
      <c r="H14" s="3"/>
      <c r="I14" s="19"/>
      <c r="J14" s="37"/>
      <c r="K14" s="37"/>
      <c r="L14" s="37"/>
      <c r="M14" s="37"/>
      <c r="N14" s="37"/>
      <c r="O14" s="20"/>
      <c r="P14" s="21"/>
    </row>
    <row r="15" spans="1:16" ht="18">
      <c r="A15" s="19"/>
      <c r="B15" s="110" t="s">
        <v>102</v>
      </c>
      <c r="C15" s="10"/>
      <c r="D15" s="10"/>
      <c r="E15" s="10"/>
      <c r="F15" s="10"/>
      <c r="H15" s="20"/>
      <c r="I15" s="19"/>
      <c r="J15" s="37"/>
      <c r="K15" s="37"/>
      <c r="L15" s="37"/>
      <c r="M15" s="37"/>
      <c r="N15" s="37"/>
      <c r="O15" s="20"/>
      <c r="P15" s="21"/>
    </row>
    <row r="16" spans="1:16" ht="18">
      <c r="A16" s="19"/>
      <c r="B16" s="10"/>
      <c r="C16" s="10"/>
      <c r="D16" s="10"/>
      <c r="E16" s="10"/>
      <c r="F16" s="10"/>
      <c r="H16" s="20"/>
      <c r="I16" s="19"/>
      <c r="J16" s="37"/>
      <c r="K16" s="37"/>
      <c r="L16" s="37"/>
      <c r="M16" s="37"/>
      <c r="N16" s="37"/>
      <c r="O16" s="20"/>
      <c r="P16" s="21"/>
    </row>
    <row r="17" spans="1:16" ht="18">
      <c r="A17" s="19"/>
      <c r="B17" s="10"/>
      <c r="C17" s="10"/>
      <c r="D17" s="10"/>
      <c r="E17" s="10"/>
      <c r="F17" s="10"/>
      <c r="H17" s="20"/>
      <c r="I17" s="19"/>
      <c r="J17" s="37"/>
      <c r="K17" s="37"/>
      <c r="L17" s="37"/>
      <c r="M17" s="37"/>
      <c r="N17" s="37"/>
      <c r="O17" s="20"/>
      <c r="P17" s="21"/>
    </row>
    <row r="18" spans="1:16" ht="18">
      <c r="A18" s="19"/>
      <c r="B18" s="10"/>
      <c r="C18" s="10"/>
      <c r="D18" s="10"/>
      <c r="E18" s="10"/>
      <c r="F18" s="10"/>
      <c r="H18" s="20"/>
      <c r="I18" s="19"/>
      <c r="J18" s="37"/>
      <c r="K18" s="37"/>
      <c r="L18" s="37"/>
      <c r="M18" s="37"/>
      <c r="N18" s="37"/>
      <c r="O18" s="20"/>
      <c r="P18" s="21"/>
    </row>
    <row r="19" spans="1:16" ht="18">
      <c r="A19" s="19"/>
      <c r="B19" s="10"/>
      <c r="C19" s="10"/>
      <c r="D19" s="10"/>
      <c r="E19" s="10"/>
      <c r="F19" s="10"/>
      <c r="H19" s="20"/>
      <c r="I19" s="19"/>
      <c r="J19" s="37"/>
      <c r="K19" s="37"/>
      <c r="L19" s="37"/>
      <c r="M19" s="37"/>
      <c r="N19" s="37"/>
      <c r="O19" s="20"/>
      <c r="P19" s="21"/>
    </row>
    <row r="20" spans="1:16" ht="18">
      <c r="A20" s="19"/>
      <c r="B20" s="10"/>
      <c r="C20" s="10"/>
      <c r="D20" s="10"/>
      <c r="E20" s="10"/>
      <c r="F20" s="10"/>
      <c r="H20" s="20"/>
      <c r="I20" s="19"/>
      <c r="J20" s="37"/>
      <c r="K20" s="37"/>
      <c r="L20" s="37"/>
      <c r="M20" s="37"/>
      <c r="N20" s="37"/>
      <c r="O20" s="32"/>
      <c r="P20" s="24"/>
    </row>
    <row r="21" spans="1:16" ht="18">
      <c r="A21" s="45"/>
      <c r="B21" s="6"/>
      <c r="C21" s="6"/>
      <c r="D21" s="6"/>
      <c r="E21" s="6"/>
      <c r="F21" s="6"/>
      <c r="H21" s="44"/>
      <c r="I21" s="45"/>
      <c r="J21" s="20"/>
      <c r="K21" s="20"/>
      <c r="L21" s="20"/>
      <c r="M21" s="20"/>
      <c r="N21" s="39"/>
      <c r="O21" s="20"/>
      <c r="P21" s="24"/>
    </row>
    <row r="22" spans="1:16" ht="18">
      <c r="A22" s="21"/>
      <c r="B22" s="6"/>
      <c r="C22" s="6"/>
      <c r="D22" s="6"/>
      <c r="E22" s="6"/>
      <c r="F22" s="6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2.75">
      <c r="A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2.75">
      <c r="A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2.75">
      <c r="A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2.75">
      <c r="A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2.75">
      <c r="A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2.75">
      <c r="A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12.75">
      <c r="A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12.75">
      <c r="A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12.75">
      <c r="A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12.75">
      <c r="A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2.75">
      <c r="A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2.75">
      <c r="A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2.75">
      <c r="A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ht="12.75">
      <c r="A37" s="21"/>
      <c r="H37" s="21"/>
      <c r="I37" s="21"/>
      <c r="J37" s="21"/>
      <c r="K37" s="21"/>
      <c r="L37" s="21"/>
      <c r="M37" s="21"/>
      <c r="N37" s="21"/>
      <c r="O37" s="21"/>
      <c r="P37" s="21"/>
    </row>
  </sheetData>
  <mergeCells count="2">
    <mergeCell ref="J12:O12"/>
    <mergeCell ref="B4:H4"/>
  </mergeCells>
  <printOptions horizontalCentered="1"/>
  <pageMargins left="0.75" right="0.75" top="0.95" bottom="1" header="0.5" footer="0.5"/>
  <pageSetup horizontalDpi="600" verticalDpi="600" orientation="portrait" r:id="rId2"/>
  <headerFooter alignWithMargins="0">
    <oddHeader>&amp;LDepartment oof State for Education&amp;RStatistical Abstract</oddHeader>
    <oddFooter>&amp;CPublished November 2005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G2" sqref="G2"/>
    </sheetView>
  </sheetViews>
  <sheetFormatPr defaultColWidth="9.140625" defaultRowHeight="12.75"/>
  <cols>
    <col min="1" max="1" width="1.57421875" style="0" customWidth="1"/>
    <col min="2" max="2" width="19.00390625" style="0" customWidth="1"/>
    <col min="3" max="5" width="10.7109375" style="0" customWidth="1"/>
    <col min="6" max="6" width="1.57421875" style="0" customWidth="1"/>
    <col min="8" max="8" width="5.8515625" style="0" customWidth="1"/>
    <col min="9" max="9" width="0.2890625" style="0" customWidth="1"/>
    <col min="10" max="10" width="16.7109375" style="0" customWidth="1"/>
  </cols>
  <sheetData>
    <row r="1" spans="2:4" ht="15.75">
      <c r="B1" s="5"/>
      <c r="C1" s="1"/>
      <c r="D1" s="1"/>
    </row>
    <row r="2" ht="83.25" customHeight="1"/>
    <row r="3" spans="1:7" ht="18" customHeight="1">
      <c r="A3" s="90"/>
      <c r="B3" s="150" t="s">
        <v>95</v>
      </c>
      <c r="C3" s="150"/>
      <c r="D3" s="150"/>
      <c r="E3" s="150"/>
      <c r="F3" s="4"/>
      <c r="G3" s="91"/>
    </row>
    <row r="4" spans="1:7" ht="12.75">
      <c r="A4" s="65"/>
      <c r="B4" s="41" t="s">
        <v>24</v>
      </c>
      <c r="C4" s="14" t="s">
        <v>7</v>
      </c>
      <c r="D4" s="14" t="s">
        <v>8</v>
      </c>
      <c r="E4" s="14" t="s">
        <v>26</v>
      </c>
      <c r="F4" s="17"/>
      <c r="G4" s="3"/>
    </row>
    <row r="5" spans="1:7" ht="12.75">
      <c r="A5" s="65"/>
      <c r="B5" s="70" t="s">
        <v>35</v>
      </c>
      <c r="C5" s="37">
        <f>ROUND('Enrol LGA'!C6/'Enrol Details'!G2*100,0)</f>
        <v>69</v>
      </c>
      <c r="D5" s="37">
        <f>ROUND('Enrol LGA'!D6/'Enrol Details'!H2*100,0)</f>
        <v>62</v>
      </c>
      <c r="E5" s="37">
        <f>ROUND('Enrol LGA'!E6/'Enrol Details'!I2*100,0)</f>
        <v>65</v>
      </c>
      <c r="F5" s="17"/>
      <c r="G5" s="3">
        <f aca="true" t="shared" si="0" ref="G5:G10">TRUNC(SUM(C5:D5)/2,0)</f>
        <v>65</v>
      </c>
    </row>
    <row r="6" spans="1:7" ht="12.75">
      <c r="A6" s="65"/>
      <c r="B6" s="15" t="s">
        <v>36</v>
      </c>
      <c r="C6" s="31">
        <f>ROUND('Enrol LGA'!C7/'Enrol Details'!G3*100,0)</f>
        <v>99</v>
      </c>
      <c r="D6" s="31">
        <f>ROUND('Enrol LGA'!D7/'Enrol Details'!H3*100,0)</f>
        <v>87</v>
      </c>
      <c r="E6" s="31">
        <f>ROUND('Enrol LGA'!E7/'Enrol Details'!I3*100,0)</f>
        <v>93</v>
      </c>
      <c r="F6" s="17"/>
      <c r="G6" s="3">
        <f t="shared" si="0"/>
        <v>93</v>
      </c>
    </row>
    <row r="7" spans="1:7" ht="12.75">
      <c r="A7" s="65"/>
      <c r="B7" s="70" t="s">
        <v>37</v>
      </c>
      <c r="C7" s="26">
        <f>ROUND('Enrol LGA'!C8/'Enrol Details'!G4*100,0)</f>
        <v>73</v>
      </c>
      <c r="D7" s="26">
        <f>ROUND('Enrol LGA'!D8/'Enrol Details'!H4*100,0)</f>
        <v>59</v>
      </c>
      <c r="E7" s="26">
        <f>ROUND('Enrol LGA'!E8/'Enrol Details'!I4*100,0)</f>
        <v>66</v>
      </c>
      <c r="F7" s="17"/>
      <c r="G7" s="3">
        <f t="shared" si="0"/>
        <v>66</v>
      </c>
    </row>
    <row r="8" spans="1:7" ht="12.75">
      <c r="A8" s="65"/>
      <c r="B8" s="15" t="s">
        <v>38</v>
      </c>
      <c r="C8" s="31">
        <f>ROUND('Enrol LGA'!C9/'Enrol Details'!G5*100,0)</f>
        <v>92</v>
      </c>
      <c r="D8" s="31">
        <f>ROUND('Enrol LGA'!D9/'Enrol Details'!H5*100,0)</f>
        <v>83</v>
      </c>
      <c r="E8" s="31">
        <f>ROUND('Enrol LGA'!E9/'Enrol Details'!I5*100,0)</f>
        <v>88</v>
      </c>
      <c r="F8" s="17"/>
      <c r="G8" s="3">
        <f t="shared" si="0"/>
        <v>87</v>
      </c>
    </row>
    <row r="9" spans="1:7" ht="12.75">
      <c r="A9" s="65"/>
      <c r="B9" s="70" t="s">
        <v>39</v>
      </c>
      <c r="C9" s="26">
        <f>ROUND('Enrol LGA'!C10/'Enrol Details'!G6*100,0)</f>
        <v>71</v>
      </c>
      <c r="D9" s="26">
        <f>ROUND('Enrol LGA'!D10/'Enrol Details'!H6*100,0)</f>
        <v>71</v>
      </c>
      <c r="E9" s="26">
        <f>ROUND('Enrol LGA'!E10/'Enrol Details'!I6*100,0)</f>
        <v>71</v>
      </c>
      <c r="F9" s="17"/>
      <c r="G9" s="3">
        <f t="shared" si="0"/>
        <v>71</v>
      </c>
    </row>
    <row r="10" spans="1:7" ht="12.75">
      <c r="A10" s="65"/>
      <c r="B10" s="15" t="s">
        <v>40</v>
      </c>
      <c r="C10" s="31">
        <f>ROUND('Enrol LGA'!C11/'Enrol Details'!G7*100,0)</f>
        <v>56</v>
      </c>
      <c r="D10" s="31">
        <f>ROUND('Enrol LGA'!D11/'Enrol Details'!H7*100,0)</f>
        <v>50</v>
      </c>
      <c r="E10" s="31">
        <f>ROUND('Enrol LGA'!E11/'Enrol Details'!I7*100,0)</f>
        <v>53</v>
      </c>
      <c r="F10" s="17"/>
      <c r="G10" s="3">
        <f t="shared" si="0"/>
        <v>53</v>
      </c>
    </row>
    <row r="11" spans="1:7" ht="12.75">
      <c r="A11" s="65"/>
      <c r="B11" s="70" t="s">
        <v>103</v>
      </c>
      <c r="C11" s="32">
        <f>ROUND('Enrol LGA'!C12/'Enrol Details'!G8*100,0)</f>
        <v>77</v>
      </c>
      <c r="D11" s="32">
        <f>ROUND('Enrol LGA'!D12/'Enrol Details'!H8*100,0)</f>
        <v>68</v>
      </c>
      <c r="E11" s="32">
        <f>ROUND('Enrol LGA'!E12/'Enrol Details'!I8*100,0)</f>
        <v>72</v>
      </c>
      <c r="F11" s="17"/>
      <c r="G11" s="3"/>
    </row>
    <row r="12" spans="1:7" ht="3.75" customHeight="1">
      <c r="A12" s="57"/>
      <c r="B12" s="25"/>
      <c r="C12" s="30"/>
      <c r="D12" s="30"/>
      <c r="E12" s="30"/>
      <c r="F12" s="18"/>
      <c r="G12" s="3"/>
    </row>
    <row r="13" spans="1:7" ht="12.75">
      <c r="A13" s="3"/>
      <c r="B13" s="26"/>
      <c r="C13" s="26"/>
      <c r="D13" s="26"/>
      <c r="E13" s="26"/>
      <c r="F13" s="3"/>
      <c r="G13" s="3"/>
    </row>
    <row r="14" spans="1:7" ht="17.25" customHeight="1">
      <c r="A14" s="90"/>
      <c r="B14" s="150" t="s">
        <v>96</v>
      </c>
      <c r="C14" s="150"/>
      <c r="D14" s="150"/>
      <c r="E14" s="150"/>
      <c r="F14" s="4"/>
      <c r="G14" s="3"/>
    </row>
    <row r="15" spans="1:13" ht="12.75">
      <c r="A15" s="65"/>
      <c r="B15" s="41" t="s">
        <v>24</v>
      </c>
      <c r="C15" s="14" t="s">
        <v>7</v>
      </c>
      <c r="D15" s="14" t="s">
        <v>8</v>
      </c>
      <c r="E15" s="14" t="s">
        <v>26</v>
      </c>
      <c r="F15" s="17"/>
      <c r="G15" s="3"/>
      <c r="H15" s="157"/>
      <c r="I15" s="157"/>
      <c r="J15" s="157"/>
      <c r="K15" s="157"/>
      <c r="L15" s="157"/>
      <c r="M15" s="157"/>
    </row>
    <row r="16" spans="1:13" ht="12.75">
      <c r="A16" s="65"/>
      <c r="B16" s="70" t="s">
        <v>35</v>
      </c>
      <c r="C16" s="37">
        <f>ROUND('Enrol LGA'!C16/'Enrol Details'!G11*100,0)</f>
        <v>48</v>
      </c>
      <c r="D16" s="37">
        <f>ROUND('Enrol LGA'!D16/'Enrol Details'!H11*100,0)</f>
        <v>42</v>
      </c>
      <c r="E16" s="37">
        <f>ROUND('Enrol LGA'!E16/'Enrol Details'!I11*100,0)</f>
        <v>45</v>
      </c>
      <c r="F16" s="17"/>
      <c r="G16" s="3">
        <f aca="true" t="shared" si="1" ref="G16:G21">TRUNC(SUM(C16:D16)/2,0)</f>
        <v>45</v>
      </c>
      <c r="H16" s="20"/>
      <c r="I16" s="20"/>
      <c r="J16" s="19"/>
      <c r="K16" s="20"/>
      <c r="L16" s="20"/>
      <c r="M16" s="20"/>
    </row>
    <row r="17" spans="1:13" ht="12.75">
      <c r="A17" s="65"/>
      <c r="B17" s="15" t="s">
        <v>36</v>
      </c>
      <c r="C17" s="31">
        <f>ROUND('Enrol LGA'!C17/'Enrol Details'!G12*100,0)</f>
        <v>68</v>
      </c>
      <c r="D17" s="31">
        <f>ROUND('Enrol LGA'!D17/'Enrol Details'!H12*100,0)</f>
        <v>51</v>
      </c>
      <c r="E17" s="31">
        <f>ROUND('Enrol LGA'!E17/'Enrol Details'!I12*100,0)</f>
        <v>60</v>
      </c>
      <c r="F17" s="17"/>
      <c r="G17" s="3">
        <f t="shared" si="1"/>
        <v>59</v>
      </c>
      <c r="H17" s="20"/>
      <c r="I17" s="20"/>
      <c r="J17" s="75"/>
      <c r="K17" s="16"/>
      <c r="L17" s="16"/>
      <c r="M17" s="16"/>
    </row>
    <row r="18" spans="1:13" ht="12.75">
      <c r="A18" s="65"/>
      <c r="B18" s="70" t="s">
        <v>37</v>
      </c>
      <c r="C18" s="26">
        <f>ROUND('Enrol LGA'!C18/'Enrol Details'!G13*100,0)</f>
        <v>48</v>
      </c>
      <c r="D18" s="26">
        <f>ROUND('Enrol LGA'!D18/'Enrol Details'!H13*100,0)</f>
        <v>29</v>
      </c>
      <c r="E18" s="26">
        <f>ROUND('Enrol LGA'!E18/'Enrol Details'!I13*100,0)</f>
        <v>38</v>
      </c>
      <c r="F18" s="17"/>
      <c r="G18" s="3">
        <f t="shared" si="1"/>
        <v>38</v>
      </c>
      <c r="H18" s="20"/>
      <c r="I18" s="20"/>
      <c r="J18" s="75"/>
      <c r="K18" s="16"/>
      <c r="L18" s="16"/>
      <c r="M18" s="16"/>
    </row>
    <row r="19" spans="1:13" ht="12.75">
      <c r="A19" s="65"/>
      <c r="B19" s="15" t="s">
        <v>38</v>
      </c>
      <c r="C19" s="31">
        <f>ROUND('Enrol LGA'!C19/'Enrol Details'!G14*100,0)</f>
        <v>56</v>
      </c>
      <c r="D19" s="31">
        <f>ROUND('Enrol LGA'!D19/'Enrol Details'!H14*100,0)</f>
        <v>36</v>
      </c>
      <c r="E19" s="31">
        <f>ROUND('Enrol LGA'!E19/'Enrol Details'!I14*100,0)</f>
        <v>47</v>
      </c>
      <c r="F19" s="17"/>
      <c r="G19" s="3">
        <f t="shared" si="1"/>
        <v>46</v>
      </c>
      <c r="H19" s="20"/>
      <c r="I19" s="20"/>
      <c r="J19" s="75"/>
      <c r="K19" s="16"/>
      <c r="L19" s="16"/>
      <c r="M19" s="16"/>
    </row>
    <row r="20" spans="1:13" ht="12.75">
      <c r="A20" s="65"/>
      <c r="B20" s="70" t="s">
        <v>39</v>
      </c>
      <c r="C20" s="26">
        <f>ROUND('Enrol LGA'!C20/'Enrol Details'!G15*100,0)</f>
        <v>40</v>
      </c>
      <c r="D20" s="26">
        <f>ROUND('Enrol LGA'!D20/'Enrol Details'!H15*100,0)</f>
        <v>24</v>
      </c>
      <c r="E20" s="26">
        <f>ROUND('Enrol LGA'!E20/'Enrol Details'!I15*100,0)</f>
        <v>32</v>
      </c>
      <c r="F20" s="17"/>
      <c r="G20" s="3">
        <f t="shared" si="1"/>
        <v>32</v>
      </c>
      <c r="H20" s="20"/>
      <c r="I20" s="20"/>
      <c r="J20" s="75"/>
      <c r="K20" s="16"/>
      <c r="L20" s="16"/>
      <c r="M20" s="16"/>
    </row>
    <row r="21" spans="1:13" ht="12.75">
      <c r="A21" s="65"/>
      <c r="B21" s="15" t="s">
        <v>40</v>
      </c>
      <c r="C21" s="31">
        <f>ROUND('Enrol LGA'!C21/'Enrol Details'!G16*100,0)</f>
        <v>24</v>
      </c>
      <c r="D21" s="31">
        <f>ROUND('Enrol LGA'!D21/'Enrol Details'!H16*100,0)</f>
        <v>12</v>
      </c>
      <c r="E21" s="31">
        <f>ROUND('Enrol LGA'!E21/'Enrol Details'!I16*100,0)</f>
        <v>18</v>
      </c>
      <c r="F21" s="17"/>
      <c r="G21" s="3">
        <f t="shared" si="1"/>
        <v>18</v>
      </c>
      <c r="H21" s="20"/>
      <c r="I21" s="20"/>
      <c r="J21" s="75"/>
      <c r="K21" s="16"/>
      <c r="L21" s="16"/>
      <c r="M21" s="16"/>
    </row>
    <row r="22" spans="1:13" ht="12.75">
      <c r="A22" s="65"/>
      <c r="B22" s="70" t="s">
        <v>103</v>
      </c>
      <c r="C22" s="32">
        <f>ROUND('Enrol LGA'!C22/'Enrol Details'!G17*100,0)</f>
        <v>49</v>
      </c>
      <c r="D22" s="32">
        <f>ROUND('Enrol LGA'!D22/'Enrol Details'!H17*100,0)</f>
        <v>36</v>
      </c>
      <c r="E22" s="32">
        <f>ROUND('Enrol LGA'!E22/'Enrol Details'!I17*100,0)</f>
        <v>43</v>
      </c>
      <c r="F22" s="17"/>
      <c r="G22" s="3"/>
      <c r="H22" s="20"/>
      <c r="I22" s="20"/>
      <c r="J22" s="75"/>
      <c r="K22" s="16"/>
      <c r="L22" s="16"/>
      <c r="M22" s="16"/>
    </row>
    <row r="23" spans="1:7" ht="3.75" customHeight="1">
      <c r="A23" s="57"/>
      <c r="B23" s="25"/>
      <c r="C23" s="30"/>
      <c r="D23" s="30"/>
      <c r="E23" s="30"/>
      <c r="F23" s="18"/>
      <c r="G23" s="3"/>
    </row>
    <row r="24" spans="1:7" ht="12.75">
      <c r="A24" s="3"/>
      <c r="B24" s="3"/>
      <c r="C24" s="3"/>
      <c r="D24" s="3"/>
      <c r="E24" s="3"/>
      <c r="F24" s="3"/>
      <c r="G24" s="3"/>
    </row>
    <row r="25" spans="1:7" ht="12.75">
      <c r="A25" s="90"/>
      <c r="B25" s="150" t="s">
        <v>97</v>
      </c>
      <c r="C25" s="150"/>
      <c r="D25" s="150"/>
      <c r="E25" s="150"/>
      <c r="F25" s="4"/>
      <c r="G25" s="3"/>
    </row>
    <row r="26" spans="1:7" ht="12.75">
      <c r="A26" s="65"/>
      <c r="B26" s="41" t="s">
        <v>24</v>
      </c>
      <c r="C26" s="14" t="s">
        <v>7</v>
      </c>
      <c r="D26" s="14" t="s">
        <v>8</v>
      </c>
      <c r="E26" s="14" t="s">
        <v>26</v>
      </c>
      <c r="F26" s="17"/>
      <c r="G26" s="3"/>
    </row>
    <row r="27" spans="1:7" ht="12.75">
      <c r="A27" s="65"/>
      <c r="B27" s="70" t="s">
        <v>35</v>
      </c>
      <c r="C27" s="26">
        <f>ROUND(('Enrol LGA'!C6+'Enrol LGA'!C16)/('Enrol Details'!G2+'Enrol Details'!G11)*100,0)</f>
        <v>62</v>
      </c>
      <c r="D27" s="26">
        <f>ROUND(('Enrol LGA'!D6+'Enrol LGA'!D16)/('Enrol Details'!H2+'Enrol Details'!H11)*100,0)</f>
        <v>55</v>
      </c>
      <c r="E27" s="26">
        <f>ROUND(('Enrol LGA'!E6+'Enrol LGA'!E16)/('Enrol Details'!I2+'Enrol Details'!I11)*100,0)</f>
        <v>58</v>
      </c>
      <c r="F27" s="17"/>
      <c r="G27" s="3">
        <f aca="true" t="shared" si="2" ref="G27:G32">TRUNC(SUM(C27:D27)/2,0)</f>
        <v>58</v>
      </c>
    </row>
    <row r="28" spans="1:7" ht="12.75">
      <c r="A28" s="65"/>
      <c r="B28" s="15" t="s">
        <v>36</v>
      </c>
      <c r="C28" s="31">
        <f>ROUND(('Enrol LGA'!C7+'Enrol LGA'!C17)/('Enrol Details'!G3+'Enrol Details'!G12)*100,0)</f>
        <v>89</v>
      </c>
      <c r="D28" s="31">
        <f>ROUND(('Enrol LGA'!D7+'Enrol LGA'!D17)/('Enrol Details'!H3+'Enrol Details'!H12)*100,0)</f>
        <v>76</v>
      </c>
      <c r="E28" s="31">
        <f>ROUND(('Enrol LGA'!E7+'Enrol LGA'!E17)/('Enrol Details'!I3+'Enrol Details'!I12)*100,0)</f>
        <v>82</v>
      </c>
      <c r="F28" s="17"/>
      <c r="G28" s="3">
        <f t="shared" si="2"/>
        <v>82</v>
      </c>
    </row>
    <row r="29" spans="1:7" ht="12.75">
      <c r="A29" s="65"/>
      <c r="B29" s="70" t="s">
        <v>37</v>
      </c>
      <c r="C29" s="26">
        <f>ROUND(('Enrol LGA'!C8+'Enrol LGA'!C18)/('Enrol Details'!G4+'Enrol Details'!G13)*100,0)</f>
        <v>66</v>
      </c>
      <c r="D29" s="26">
        <f>ROUND(('Enrol LGA'!D8+'Enrol LGA'!D18)/('Enrol Details'!H4+'Enrol Details'!H13)*100,0)</f>
        <v>50</v>
      </c>
      <c r="E29" s="26">
        <f>ROUND(('Enrol LGA'!E8+'Enrol LGA'!E18)/('Enrol Details'!I4+'Enrol Details'!I13)*100,0)</f>
        <v>58</v>
      </c>
      <c r="F29" s="17"/>
      <c r="G29" s="3">
        <f t="shared" si="2"/>
        <v>58</v>
      </c>
    </row>
    <row r="30" spans="1:7" ht="12.75">
      <c r="A30" s="65"/>
      <c r="B30" s="15" t="s">
        <v>38</v>
      </c>
      <c r="C30" s="31">
        <f>ROUND(('Enrol LGA'!C9+'Enrol LGA'!C19)/('Enrol Details'!G5+'Enrol Details'!G14)*100,0)</f>
        <v>81</v>
      </c>
      <c r="D30" s="31">
        <f>ROUND(('Enrol LGA'!D9+'Enrol LGA'!D19)/('Enrol Details'!H5+'Enrol Details'!H14)*100,0)</f>
        <v>69</v>
      </c>
      <c r="E30" s="31">
        <f>ROUND(('Enrol LGA'!E9+'Enrol LGA'!E19)/('Enrol Details'!I5+'Enrol Details'!I14)*100,0)</f>
        <v>76</v>
      </c>
      <c r="F30" s="17"/>
      <c r="G30" s="3">
        <f t="shared" si="2"/>
        <v>75</v>
      </c>
    </row>
    <row r="31" spans="1:7" ht="12.75">
      <c r="A31" s="65"/>
      <c r="B31" s="70" t="s">
        <v>39</v>
      </c>
      <c r="C31" s="26">
        <f>ROUND(('Enrol LGA'!C10+'Enrol LGA'!C20)/('Enrol Details'!G6+'Enrol Details'!G15)*100,0)</f>
        <v>62</v>
      </c>
      <c r="D31" s="26">
        <f>ROUND(('Enrol LGA'!D10+'Enrol LGA'!D20)/('Enrol Details'!H6+'Enrol Details'!H15)*100,0)</f>
        <v>58</v>
      </c>
      <c r="E31" s="26">
        <f>ROUND(('Enrol LGA'!E10+'Enrol LGA'!E20)/('Enrol Details'!I6+'Enrol Details'!I15)*100,0)</f>
        <v>60</v>
      </c>
      <c r="F31" s="17"/>
      <c r="G31" s="3">
        <f t="shared" si="2"/>
        <v>60</v>
      </c>
    </row>
    <row r="32" spans="1:7" ht="12.75">
      <c r="A32" s="65"/>
      <c r="B32" s="15" t="s">
        <v>40</v>
      </c>
      <c r="C32" s="31">
        <f>ROUND(('Enrol LGA'!C11+'Enrol LGA'!C21)/('Enrol Details'!G7+'Enrol Details'!G16)*100,0)</f>
        <v>46</v>
      </c>
      <c r="D32" s="31">
        <f>ROUND(('Enrol LGA'!D11+'Enrol LGA'!D21)/('Enrol Details'!H7+'Enrol Details'!H16)*100,0)</f>
        <v>39</v>
      </c>
      <c r="E32" s="31">
        <f>ROUND(('Enrol LGA'!E11+'Enrol LGA'!E21)/('Enrol Details'!I7+'Enrol Details'!I16)*100,0)</f>
        <v>43</v>
      </c>
      <c r="F32" s="17"/>
      <c r="G32" s="3">
        <f t="shared" si="2"/>
        <v>42</v>
      </c>
    </row>
    <row r="33" spans="1:7" ht="12.75">
      <c r="A33" s="65"/>
      <c r="B33" s="70" t="s">
        <v>103</v>
      </c>
      <c r="C33" s="32">
        <f>ROUND(('Enrol LGA'!C12+'Enrol LGA'!C22)/('Enrol Details'!G8+'Enrol Details'!G17)*100,0)</f>
        <v>68</v>
      </c>
      <c r="D33" s="32">
        <f>ROUND(('Enrol LGA'!D12+'Enrol LGA'!D22)/('Enrol Details'!H8+'Enrol Details'!H17)*100,0)</f>
        <v>58</v>
      </c>
      <c r="E33" s="32">
        <f>ROUND(('Enrol LGA'!E12+'Enrol LGA'!E22)/('Enrol Details'!I8+'Enrol Details'!I17)*100,0)</f>
        <v>63</v>
      </c>
      <c r="F33" s="17"/>
      <c r="G33" s="3"/>
    </row>
    <row r="34" spans="1:7" ht="2.25" customHeight="1">
      <c r="A34" s="57"/>
      <c r="B34" s="25"/>
      <c r="C34" s="30"/>
      <c r="D34" s="30"/>
      <c r="E34" s="30"/>
      <c r="F34" s="18"/>
      <c r="G34" s="3"/>
    </row>
    <row r="35" spans="1:7" ht="12.75">
      <c r="A35" s="3"/>
      <c r="B35" s="26"/>
      <c r="C35" s="26"/>
      <c r="D35" s="26"/>
      <c r="E35" s="26"/>
      <c r="F35" s="3"/>
      <c r="G35" s="3"/>
    </row>
    <row r="36" spans="1:7" ht="18" customHeight="1">
      <c r="A36" s="90"/>
      <c r="B36" s="150" t="s">
        <v>98</v>
      </c>
      <c r="C36" s="150"/>
      <c r="D36" s="150"/>
      <c r="E36" s="150"/>
      <c r="F36" s="4"/>
      <c r="G36" s="3"/>
    </row>
    <row r="37" spans="1:7" ht="12.75">
      <c r="A37" s="65"/>
      <c r="B37" s="41" t="s">
        <v>24</v>
      </c>
      <c r="C37" s="14" t="s">
        <v>7</v>
      </c>
      <c r="D37" s="14" t="s">
        <v>8</v>
      </c>
      <c r="E37" s="14" t="s">
        <v>26</v>
      </c>
      <c r="F37" s="17"/>
      <c r="G37" s="3"/>
    </row>
    <row r="38" spans="1:7" ht="12.75">
      <c r="A38" s="65"/>
      <c r="B38" s="70" t="s">
        <v>35</v>
      </c>
      <c r="C38" s="26">
        <f>ROUND('Enrol LGA'!C26/'Enrol Details'!G20*100,0)</f>
        <v>40</v>
      </c>
      <c r="D38" s="26">
        <f>ROUND('Enrol LGA'!D26/'Enrol Details'!H20*100,0)</f>
        <v>27</v>
      </c>
      <c r="E38" s="26">
        <f>ROUND('Enrol LGA'!E26/'Enrol Details'!I20*100,0)</f>
        <v>33</v>
      </c>
      <c r="F38" s="17"/>
      <c r="G38" s="3">
        <f aca="true" t="shared" si="3" ref="G38:G43">TRUNC(SUM(C38:D38)/2,0)</f>
        <v>33</v>
      </c>
    </row>
    <row r="39" spans="1:7" ht="12.75">
      <c r="A39" s="65"/>
      <c r="B39" s="15" t="s">
        <v>36</v>
      </c>
      <c r="C39" s="31">
        <f>ROUND('Enrol LGA'!C27/'Enrol Details'!G21*100,0)</f>
        <v>9</v>
      </c>
      <c r="D39" s="31">
        <f>ROUND('Enrol LGA'!D27/'Enrol Details'!H21*100,0)</f>
        <v>6</v>
      </c>
      <c r="E39" s="31">
        <f>ROUND('Enrol LGA'!E27/'Enrol Details'!I21*100,0)</f>
        <v>7</v>
      </c>
      <c r="F39" s="17"/>
      <c r="G39" s="3">
        <f t="shared" si="3"/>
        <v>7</v>
      </c>
    </row>
    <row r="40" spans="1:7" ht="12.75">
      <c r="A40" s="65"/>
      <c r="B40" s="70" t="s">
        <v>37</v>
      </c>
      <c r="C40" s="26">
        <f>ROUND('Enrol LGA'!C28/'Enrol Details'!G22*100,0)</f>
        <v>13</v>
      </c>
      <c r="D40" s="26">
        <f>ROUND('Enrol LGA'!D28/'Enrol Details'!H22*100,0)</f>
        <v>5</v>
      </c>
      <c r="E40" s="26">
        <f>ROUND('Enrol LGA'!E28/'Enrol Details'!I22*100,0)</f>
        <v>9</v>
      </c>
      <c r="F40" s="17"/>
      <c r="G40" s="3">
        <f t="shared" si="3"/>
        <v>9</v>
      </c>
    </row>
    <row r="41" spans="1:7" ht="12.75">
      <c r="A41" s="65"/>
      <c r="B41" s="15" t="s">
        <v>38</v>
      </c>
      <c r="C41" s="31">
        <f>ROUND('Enrol LGA'!C29/'Enrol Details'!G23*100,0)</f>
        <v>28</v>
      </c>
      <c r="D41" s="31">
        <f>ROUND('Enrol LGA'!D29/'Enrol Details'!H23*100,0)</f>
        <v>16</v>
      </c>
      <c r="E41" s="31">
        <f>ROUND('Enrol LGA'!E29/'Enrol Details'!I23*100,0)</f>
        <v>22</v>
      </c>
      <c r="F41" s="17"/>
      <c r="G41" s="3">
        <f t="shared" si="3"/>
        <v>22</v>
      </c>
    </row>
    <row r="42" spans="1:7" ht="12.75">
      <c r="A42" s="65"/>
      <c r="B42" s="70" t="s">
        <v>39</v>
      </c>
      <c r="C42" s="26">
        <f>ROUND('Enrol LGA'!C30/'Enrol Details'!G24*100,0)</f>
        <v>12</v>
      </c>
      <c r="D42" s="26">
        <f>ROUND('Enrol LGA'!D30/'Enrol Details'!H24*100,0)</f>
        <v>6</v>
      </c>
      <c r="E42" s="26">
        <f>ROUND('Enrol LGA'!E30/'Enrol Details'!I24*100,0)</f>
        <v>9</v>
      </c>
      <c r="F42" s="17"/>
      <c r="G42" s="3">
        <f t="shared" si="3"/>
        <v>9</v>
      </c>
    </row>
    <row r="43" spans="1:7" ht="12.75">
      <c r="A43" s="65"/>
      <c r="B43" s="15" t="s">
        <v>40</v>
      </c>
      <c r="C43" s="31">
        <f>ROUND('Enrol LGA'!C31/'Enrol Details'!G25*100,0)</f>
        <v>7</v>
      </c>
      <c r="D43" s="31">
        <f>ROUND('Enrol LGA'!D31/'Enrol Details'!H25*100,0)</f>
        <v>4</v>
      </c>
      <c r="E43" s="31">
        <f>ROUND('Enrol LGA'!E31/'Enrol Details'!I25*100,0)</f>
        <v>5</v>
      </c>
      <c r="F43" s="17"/>
      <c r="G43" s="3">
        <f t="shared" si="3"/>
        <v>5</v>
      </c>
    </row>
    <row r="44" spans="1:7" ht="12.75">
      <c r="A44" s="65"/>
      <c r="B44" s="70" t="s">
        <v>103</v>
      </c>
      <c r="C44" s="32">
        <f>ROUND('Enrol LGA'!C32/'Enrol Details'!G26*100,0)</f>
        <v>21</v>
      </c>
      <c r="D44" s="32">
        <f>ROUND('Enrol LGA'!D32/'Enrol Details'!H26*100,0)</f>
        <v>13</v>
      </c>
      <c r="E44" s="32">
        <f>ROUND('Enrol LGA'!E32/'Enrol Details'!I26*100,0)</f>
        <v>17</v>
      </c>
      <c r="F44" s="17"/>
      <c r="G44" s="3"/>
    </row>
    <row r="45" spans="1:7" ht="3.75" customHeight="1">
      <c r="A45" s="57"/>
      <c r="B45" s="25"/>
      <c r="C45" s="30"/>
      <c r="D45" s="30"/>
      <c r="E45" s="30"/>
      <c r="F45" s="18"/>
      <c r="G45" s="3"/>
    </row>
    <row r="47" ht="12.75">
      <c r="B47" s="3" t="s">
        <v>42</v>
      </c>
    </row>
    <row r="48" ht="12.75">
      <c r="B48" s="3" t="s">
        <v>104</v>
      </c>
    </row>
    <row r="55" ht="12.75">
      <c r="J55" t="s">
        <v>105</v>
      </c>
    </row>
  </sheetData>
  <mergeCells count="5">
    <mergeCell ref="B25:E25"/>
    <mergeCell ref="H15:M15"/>
    <mergeCell ref="B36:E36"/>
    <mergeCell ref="B3:E3"/>
    <mergeCell ref="B14:E14"/>
  </mergeCells>
  <printOptions horizontalCentered="1"/>
  <pageMargins left="0.75" right="0.75" top="1" bottom="1" header="0.5" footer="0.5"/>
  <pageSetup horizontalDpi="600" verticalDpi="600" orientation="portrait" r:id="rId2"/>
  <headerFooter alignWithMargins="0">
    <oddHeader>&amp;LDepartment of State for Education&amp;RStatistical Abstract</oddHeader>
    <oddFooter>&amp;CPublished November 2005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D2" sqref="D2"/>
    </sheetView>
  </sheetViews>
  <sheetFormatPr defaultColWidth="9.140625" defaultRowHeight="12.75"/>
  <cols>
    <col min="1" max="1" width="1.57421875" style="0" customWidth="1"/>
    <col min="2" max="2" width="19.00390625" style="0" customWidth="1"/>
    <col min="3" max="5" width="10.7109375" style="0" customWidth="1"/>
    <col min="6" max="6" width="1.57421875" style="0" customWidth="1"/>
    <col min="8" max="8" width="5.8515625" style="0" customWidth="1"/>
    <col min="9" max="9" width="0.2890625" style="0" customWidth="1"/>
    <col min="10" max="10" width="16.7109375" style="0" customWidth="1"/>
  </cols>
  <sheetData>
    <row r="1" spans="2:4" ht="15.75">
      <c r="B1" s="5"/>
      <c r="C1" s="1"/>
      <c r="D1" s="1"/>
    </row>
    <row r="2" ht="83.25" customHeight="1"/>
    <row r="3" spans="1:7" ht="18" customHeight="1">
      <c r="A3" s="90"/>
      <c r="B3" s="150" t="s">
        <v>95</v>
      </c>
      <c r="C3" s="150"/>
      <c r="D3" s="150"/>
      <c r="E3" s="150"/>
      <c r="F3" s="4"/>
      <c r="G3" s="91"/>
    </row>
    <row r="4" spans="1:7" ht="12.75">
      <c r="A4" s="65"/>
      <c r="B4" s="41" t="s">
        <v>24</v>
      </c>
      <c r="C4" s="14" t="s">
        <v>7</v>
      </c>
      <c r="D4" s="14" t="s">
        <v>8</v>
      </c>
      <c r="E4" s="14" t="s">
        <v>26</v>
      </c>
      <c r="F4" s="17"/>
      <c r="G4" s="3"/>
    </row>
    <row r="5" spans="1:7" ht="12.75">
      <c r="A5" s="65"/>
      <c r="B5" s="70" t="s">
        <v>35</v>
      </c>
      <c r="C5" s="37">
        <f>ROUND(('Enrol Details'!D2+'Enrol Details'!H29)/('Enrol Details'!G2)*100,0)</f>
        <v>58</v>
      </c>
      <c r="D5" s="37">
        <f>ROUND(('Enrol Details'!E2+'Enrol Details'!I29)/('Enrol Details'!H2)*100,0)</f>
        <v>52</v>
      </c>
      <c r="E5" s="37">
        <f>ROUND(('Enrol Details'!F2+'Enrol Details'!J29)/('Enrol Details'!I2)*100,0)</f>
        <v>55</v>
      </c>
      <c r="F5" s="17"/>
      <c r="G5" s="3"/>
    </row>
    <row r="6" spans="1:7" ht="12.75">
      <c r="A6" s="65"/>
      <c r="B6" s="15" t="s">
        <v>36</v>
      </c>
      <c r="C6" s="31">
        <f>ROUND(('Enrol Details'!D3+'Enrol Details'!H30)/('Enrol Details'!G3)*100,0)</f>
        <v>77</v>
      </c>
      <c r="D6" s="31">
        <f>ROUND(('Enrol Details'!E3+'Enrol Details'!I30)/('Enrol Details'!H3)*100,0)</f>
        <v>70</v>
      </c>
      <c r="E6" s="31">
        <f>ROUND(('Enrol Details'!F3+'Enrol Details'!J30)/('Enrol Details'!I3)*100,0)</f>
        <v>74</v>
      </c>
      <c r="F6" s="17"/>
      <c r="G6" s="3"/>
    </row>
    <row r="7" spans="1:7" ht="12.75">
      <c r="A7" s="65"/>
      <c r="B7" s="70" t="s">
        <v>37</v>
      </c>
      <c r="C7" s="26">
        <f>ROUND(('Enrol Details'!D4+'Enrol Details'!H31)/('Enrol Details'!G4)*100,0)</f>
        <v>57</v>
      </c>
      <c r="D7" s="26">
        <f>ROUND(('Enrol Details'!E4+'Enrol Details'!I31)/('Enrol Details'!H4)*100,0)</f>
        <v>47</v>
      </c>
      <c r="E7" s="26">
        <f>ROUND(('Enrol Details'!F4+'Enrol Details'!J31)/('Enrol Details'!I4)*100,0)</f>
        <v>52</v>
      </c>
      <c r="F7" s="17"/>
      <c r="G7" s="3"/>
    </row>
    <row r="8" spans="1:7" ht="12.75">
      <c r="A8" s="65"/>
      <c r="B8" s="15" t="s">
        <v>38</v>
      </c>
      <c r="C8" s="31">
        <f>ROUND(('Enrol Details'!D5+'Enrol Details'!H32)/('Enrol Details'!G5)*100,0)</f>
        <v>68</v>
      </c>
      <c r="D8" s="31">
        <f>ROUND(('Enrol Details'!E5+'Enrol Details'!I32)/('Enrol Details'!H5)*100,0)</f>
        <v>65</v>
      </c>
      <c r="E8" s="31">
        <f>ROUND(('Enrol Details'!F5+'Enrol Details'!J32)/('Enrol Details'!I5)*100,0)</f>
        <v>66</v>
      </c>
      <c r="F8" s="17"/>
      <c r="G8" s="3"/>
    </row>
    <row r="9" spans="1:7" ht="12.75">
      <c r="A9" s="65"/>
      <c r="B9" s="70" t="s">
        <v>39</v>
      </c>
      <c r="C9" s="26">
        <f>ROUND(('Enrol Details'!D6+'Enrol Details'!H33)/('Enrol Details'!G6)*100,0)</f>
        <v>54</v>
      </c>
      <c r="D9" s="26">
        <f>ROUND(('Enrol Details'!E6+'Enrol Details'!I33)/('Enrol Details'!H6)*100,0)</f>
        <v>55</v>
      </c>
      <c r="E9" s="26">
        <f>ROUND(('Enrol Details'!F6+'Enrol Details'!J33)/('Enrol Details'!I6)*100,0)</f>
        <v>55</v>
      </c>
      <c r="F9" s="17"/>
      <c r="G9" s="3"/>
    </row>
    <row r="10" spans="1:7" ht="12.75">
      <c r="A10" s="65"/>
      <c r="B10" s="15" t="s">
        <v>40</v>
      </c>
      <c r="C10" s="31">
        <f>ROUND(('Enrol Details'!D7+'Enrol Details'!H34)/('Enrol Details'!G7)*100,0)</f>
        <v>44</v>
      </c>
      <c r="D10" s="31">
        <f>ROUND(('Enrol Details'!E7+'Enrol Details'!I34)/('Enrol Details'!H7)*100,0)</f>
        <v>41</v>
      </c>
      <c r="E10" s="31">
        <f>ROUND(('Enrol Details'!F7+'Enrol Details'!J34)/('Enrol Details'!I7)*100,0)</f>
        <v>43</v>
      </c>
      <c r="F10" s="17"/>
      <c r="G10" s="3"/>
    </row>
    <row r="11" spans="1:7" ht="12.75">
      <c r="A11" s="65"/>
      <c r="B11" s="70" t="s">
        <v>103</v>
      </c>
      <c r="C11" s="32">
        <f>ROUND(('Enrol Details'!D8+'Enrol Details'!H35)/('Enrol Details'!G8)*100,0)</f>
        <v>61</v>
      </c>
      <c r="D11" s="32">
        <f>ROUND(('Enrol Details'!E8+'Enrol Details'!I35)/('Enrol Details'!H8)*100,0)</f>
        <v>55</v>
      </c>
      <c r="E11" s="32">
        <f>ROUND(('Enrol Details'!F8+'Enrol Details'!J35)/('Enrol Details'!I8)*100,0)</f>
        <v>58</v>
      </c>
      <c r="F11" s="17"/>
      <c r="G11" s="3"/>
    </row>
    <row r="12" spans="1:7" ht="3.75" customHeight="1">
      <c r="A12" s="57"/>
      <c r="B12" s="25"/>
      <c r="C12" s="30"/>
      <c r="D12" s="30"/>
      <c r="E12" s="30"/>
      <c r="F12" s="18"/>
      <c r="G12" s="3"/>
    </row>
    <row r="13" spans="1:7" ht="12.75">
      <c r="A13" s="3"/>
      <c r="B13" s="26"/>
      <c r="C13" s="26"/>
      <c r="D13" s="26"/>
      <c r="E13" s="26"/>
      <c r="F13" s="3"/>
      <c r="G13" s="3"/>
    </row>
    <row r="14" spans="1:7" ht="17.25" customHeight="1">
      <c r="A14" s="90"/>
      <c r="B14" s="150" t="s">
        <v>96</v>
      </c>
      <c r="C14" s="150"/>
      <c r="D14" s="150"/>
      <c r="E14" s="150"/>
      <c r="F14" s="4"/>
      <c r="G14" s="3"/>
    </row>
    <row r="15" spans="1:10" ht="12.75">
      <c r="A15" s="65"/>
      <c r="B15" s="41" t="s">
        <v>24</v>
      </c>
      <c r="C15" s="14" t="s">
        <v>7</v>
      </c>
      <c r="D15" s="14" t="s">
        <v>8</v>
      </c>
      <c r="E15" s="14" t="s">
        <v>26</v>
      </c>
      <c r="F15" s="17"/>
      <c r="G15" s="3"/>
      <c r="H15" s="95"/>
      <c r="I15" s="95"/>
      <c r="J15" s="95"/>
    </row>
    <row r="16" spans="1:10" ht="12.75">
      <c r="A16" s="65"/>
      <c r="B16" s="70" t="s">
        <v>35</v>
      </c>
      <c r="C16" s="37">
        <f>ROUND(('Enrol Details'!D11+'Enrol Details'!H38)/('Enrol Details'!G11)*100,0)</f>
        <v>30</v>
      </c>
      <c r="D16" s="37">
        <f>ROUND(('Enrol Details'!E11+'Enrol Details'!I38)/('Enrol Details'!H11)*100,0)</f>
        <v>28</v>
      </c>
      <c r="E16" s="37">
        <f>ROUND(('Enrol Details'!F11+'Enrol Details'!J38)/('Enrol Details'!I11)*100,0)</f>
        <v>29</v>
      </c>
      <c r="F16" s="17"/>
      <c r="G16" s="3"/>
      <c r="H16" s="20"/>
      <c r="I16" s="20"/>
      <c r="J16" s="19"/>
    </row>
    <row r="17" spans="1:10" ht="12.75">
      <c r="A17" s="65"/>
      <c r="B17" s="15" t="s">
        <v>36</v>
      </c>
      <c r="C17" s="31">
        <f>ROUND(('Enrol Details'!D12+'Enrol Details'!H39)/('Enrol Details'!G12)*100,0)</f>
        <v>34</v>
      </c>
      <c r="D17" s="31">
        <f>ROUND(('Enrol Details'!E12+'Enrol Details'!I39)/('Enrol Details'!H12)*100,0)</f>
        <v>29</v>
      </c>
      <c r="E17" s="31">
        <f>ROUND(('Enrol Details'!F12+'Enrol Details'!J39)/('Enrol Details'!I12)*100,0)</f>
        <v>31</v>
      </c>
      <c r="F17" s="17"/>
      <c r="G17" s="3"/>
      <c r="H17" s="20"/>
      <c r="I17" s="20"/>
      <c r="J17" s="75"/>
    </row>
    <row r="18" spans="1:10" ht="12.75">
      <c r="A18" s="65"/>
      <c r="B18" s="70" t="s">
        <v>37</v>
      </c>
      <c r="C18" s="26">
        <f>ROUND(('Enrol Details'!D13+'Enrol Details'!H40)/('Enrol Details'!G13)*100,0)</f>
        <v>27</v>
      </c>
      <c r="D18" s="26">
        <f>ROUND(('Enrol Details'!E13+'Enrol Details'!I40)/('Enrol Details'!H13)*100,0)</f>
        <v>18</v>
      </c>
      <c r="E18" s="26">
        <f>ROUND(('Enrol Details'!F13+'Enrol Details'!J40)/('Enrol Details'!I13)*100,0)</f>
        <v>22</v>
      </c>
      <c r="F18" s="17"/>
      <c r="G18" s="3"/>
      <c r="H18" s="20"/>
      <c r="I18" s="20"/>
      <c r="J18" s="75"/>
    </row>
    <row r="19" spans="1:10" ht="12.75">
      <c r="A19" s="65"/>
      <c r="B19" s="15" t="s">
        <v>38</v>
      </c>
      <c r="C19" s="31">
        <f>ROUND(('Enrol Details'!D14+'Enrol Details'!H41)/('Enrol Details'!G14)*100,0)</f>
        <v>32</v>
      </c>
      <c r="D19" s="31">
        <f>ROUND(('Enrol Details'!E14+'Enrol Details'!I41)/('Enrol Details'!H14)*100,0)</f>
        <v>24</v>
      </c>
      <c r="E19" s="31">
        <f>ROUND(('Enrol Details'!F14+'Enrol Details'!J41)/('Enrol Details'!I14)*100,0)</f>
        <v>28</v>
      </c>
      <c r="F19" s="17"/>
      <c r="G19" s="3"/>
      <c r="H19" s="20"/>
      <c r="I19" s="20"/>
      <c r="J19" s="75"/>
    </row>
    <row r="20" spans="1:10" ht="12.75">
      <c r="A20" s="65"/>
      <c r="B20" s="70" t="s">
        <v>39</v>
      </c>
      <c r="C20" s="26">
        <f>ROUND(('Enrol Details'!D15+'Enrol Details'!H42)/('Enrol Details'!G15)*100,0)</f>
        <v>23</v>
      </c>
      <c r="D20" s="26">
        <f>ROUND(('Enrol Details'!E15+'Enrol Details'!I42)/('Enrol Details'!H15)*100,0)</f>
        <v>16</v>
      </c>
      <c r="E20" s="26">
        <f>ROUND(('Enrol Details'!F15+'Enrol Details'!J42)/('Enrol Details'!I15)*100,0)</f>
        <v>19</v>
      </c>
      <c r="F20" s="17"/>
      <c r="G20" s="3"/>
      <c r="H20" s="20"/>
      <c r="I20" s="20"/>
      <c r="J20" s="75"/>
    </row>
    <row r="21" spans="1:10" ht="12.75">
      <c r="A21" s="65"/>
      <c r="B21" s="15" t="s">
        <v>40</v>
      </c>
      <c r="C21" s="31">
        <f>ROUND(('Enrol Details'!D16+'Enrol Details'!H43)/('Enrol Details'!G16)*100,0)</f>
        <v>13</v>
      </c>
      <c r="D21" s="31">
        <f>ROUND(('Enrol Details'!E16+'Enrol Details'!I43)/('Enrol Details'!H16)*100,0)</f>
        <v>8</v>
      </c>
      <c r="E21" s="31">
        <f>ROUND(('Enrol Details'!F16+'Enrol Details'!J43)/('Enrol Details'!I16)*100,0)</f>
        <v>11</v>
      </c>
      <c r="F21" s="17"/>
      <c r="G21" s="3"/>
      <c r="H21" s="20"/>
      <c r="I21" s="20"/>
      <c r="J21" s="75"/>
    </row>
    <row r="22" spans="1:13" ht="12.75">
      <c r="A22" s="65"/>
      <c r="B22" s="70" t="s">
        <v>103</v>
      </c>
      <c r="C22" s="32">
        <f>ROUND(('Enrol Details'!D17+'Enrol Details'!H44)/('Enrol Details'!G17)*100,0)</f>
        <v>28</v>
      </c>
      <c r="D22" s="32">
        <f>ROUND(('Enrol Details'!E17+'Enrol Details'!I44)/('Enrol Details'!H17)*100,0)</f>
        <v>23</v>
      </c>
      <c r="E22" s="32">
        <f>ROUND(('Enrol Details'!F17+'Enrol Details'!J44)/('Enrol Details'!I17)*100,0)</f>
        <v>25</v>
      </c>
      <c r="F22" s="17"/>
      <c r="G22" s="3"/>
      <c r="H22" s="20"/>
      <c r="I22" s="20"/>
      <c r="J22" s="75"/>
      <c r="K22" s="16"/>
      <c r="L22" s="16"/>
      <c r="M22" s="16"/>
    </row>
    <row r="23" spans="1:7" ht="3.75" customHeight="1">
      <c r="A23" s="57"/>
      <c r="B23" s="25"/>
      <c r="C23" s="30"/>
      <c r="D23" s="30"/>
      <c r="E23" s="30"/>
      <c r="F23" s="18"/>
      <c r="G23" s="3"/>
    </row>
    <row r="24" spans="1:7" ht="12.75">
      <c r="A24" s="3"/>
      <c r="B24" s="3"/>
      <c r="C24" s="3"/>
      <c r="D24" s="3"/>
      <c r="E24" s="3"/>
      <c r="F24" s="3"/>
      <c r="G24" s="3"/>
    </row>
    <row r="25" spans="1:6" ht="12.75">
      <c r="A25" s="90"/>
      <c r="B25" s="150" t="s">
        <v>97</v>
      </c>
      <c r="C25" s="150"/>
      <c r="D25" s="150"/>
      <c r="E25" s="150"/>
      <c r="F25" s="4"/>
    </row>
    <row r="26" spans="1:6" ht="12.75">
      <c r="A26" s="65"/>
      <c r="B26" s="41" t="s">
        <v>24</v>
      </c>
      <c r="C26" s="14" t="s">
        <v>7</v>
      </c>
      <c r="D26" s="14" t="s">
        <v>8</v>
      </c>
      <c r="E26" s="14" t="s">
        <v>26</v>
      </c>
      <c r="F26" s="17"/>
    </row>
    <row r="27" spans="1:6" ht="12.75">
      <c r="A27" s="65"/>
      <c r="B27" s="70" t="s">
        <v>35</v>
      </c>
      <c r="C27" s="16">
        <f>ROUND(('Enrol Details'!D2+'Enrol Details'!D11+'Enrol Details'!G47)/('Enrol Details'!G2+'Enrol Details'!G11)*100,0)</f>
        <v>49</v>
      </c>
      <c r="D27" s="16">
        <f>ROUND(('Enrol Details'!E2+'Enrol Details'!E11+'Enrol Details'!H47)/('Enrol Details'!H2+'Enrol Details'!H11)*100,0)</f>
        <v>44</v>
      </c>
      <c r="E27" s="16">
        <f>ROUND(('Enrol Details'!F2+'Enrol Details'!F11+'Enrol Details'!I47)/('Enrol Details'!I2+'Enrol Details'!I11)*100,0)</f>
        <v>46</v>
      </c>
      <c r="F27" s="17"/>
    </row>
    <row r="28" spans="1:6" ht="12.75">
      <c r="A28" s="65"/>
      <c r="B28" s="15" t="s">
        <v>36</v>
      </c>
      <c r="C28" s="87">
        <f>ROUND(('Enrol Details'!D3+'Enrol Details'!D12+'Enrol Details'!G48)/('Enrol Details'!G3+'Enrol Details'!G12)*100,0)</f>
        <v>64</v>
      </c>
      <c r="D28" s="87">
        <f>ROUND(('Enrol Details'!E3+'Enrol Details'!E12+'Enrol Details'!H48)/('Enrol Details'!H3+'Enrol Details'!H12)*100,0)</f>
        <v>57</v>
      </c>
      <c r="E28" s="87">
        <f>ROUND(('Enrol Details'!F3+'Enrol Details'!F12+'Enrol Details'!I48)/('Enrol Details'!I3+'Enrol Details'!I12)*100,0)</f>
        <v>61</v>
      </c>
      <c r="F28" s="17"/>
    </row>
    <row r="29" spans="1:6" ht="12.75">
      <c r="A29" s="65"/>
      <c r="B29" s="70" t="s">
        <v>37</v>
      </c>
      <c r="C29" s="16">
        <f>ROUND(('Enrol Details'!D4+'Enrol Details'!D13+'Enrol Details'!G49)/('Enrol Details'!G4+'Enrol Details'!G13)*100,0)</f>
        <v>48</v>
      </c>
      <c r="D29" s="16">
        <f>ROUND(('Enrol Details'!E4+'Enrol Details'!E13+'Enrol Details'!H49)/('Enrol Details'!H4+'Enrol Details'!H13)*100,0)</f>
        <v>38</v>
      </c>
      <c r="E29" s="16">
        <f>ROUND(('Enrol Details'!F4+'Enrol Details'!F13+'Enrol Details'!I49)/('Enrol Details'!I4+'Enrol Details'!I13)*100,0)</f>
        <v>43</v>
      </c>
      <c r="F29" s="17"/>
    </row>
    <row r="30" spans="1:6" ht="12.75">
      <c r="A30" s="65"/>
      <c r="B30" s="15" t="s">
        <v>38</v>
      </c>
      <c r="C30" s="87">
        <f>ROUND(('Enrol Details'!D5+'Enrol Details'!D14+'Enrol Details'!G50)/('Enrol Details'!G5+'Enrol Details'!G14)*100,0)</f>
        <v>57</v>
      </c>
      <c r="D30" s="87">
        <f>ROUND(('Enrol Details'!E5+'Enrol Details'!E14+'Enrol Details'!H50)/('Enrol Details'!H5+'Enrol Details'!H14)*100,0)</f>
        <v>53</v>
      </c>
      <c r="E30" s="87">
        <f>ROUND(('Enrol Details'!F5+'Enrol Details'!F14+'Enrol Details'!I50)/('Enrol Details'!I5+'Enrol Details'!I14)*100,0)</f>
        <v>55</v>
      </c>
      <c r="F30" s="17"/>
    </row>
    <row r="31" spans="1:6" ht="12.75">
      <c r="A31" s="65"/>
      <c r="B31" s="70" t="s">
        <v>39</v>
      </c>
      <c r="C31" s="16">
        <f>ROUND(('Enrol Details'!D6+'Enrol Details'!D15+'Enrol Details'!G51)/('Enrol Details'!G6+'Enrol Details'!G15)*100,0)</f>
        <v>45</v>
      </c>
      <c r="D31" s="16">
        <f>ROUND(('Enrol Details'!E6+'Enrol Details'!E15+'Enrol Details'!H51)/('Enrol Details'!H6+'Enrol Details'!H15)*100,0)</f>
        <v>44</v>
      </c>
      <c r="E31" s="16">
        <f>ROUND(('Enrol Details'!F6+'Enrol Details'!F15+'Enrol Details'!I51)/('Enrol Details'!I6+'Enrol Details'!I15)*100,0)</f>
        <v>45</v>
      </c>
      <c r="F31" s="17"/>
    </row>
    <row r="32" spans="1:6" ht="12.75">
      <c r="A32" s="65"/>
      <c r="B32" s="15" t="s">
        <v>40</v>
      </c>
      <c r="C32" s="87">
        <f>ROUND(('Enrol Details'!D7+'Enrol Details'!D16+'Enrol Details'!G52)/('Enrol Details'!G7+'Enrol Details'!G16)*100,0)</f>
        <v>35</v>
      </c>
      <c r="D32" s="87">
        <f>ROUND(('Enrol Details'!E7+'Enrol Details'!E16+'Enrol Details'!H52)/('Enrol Details'!H7+'Enrol Details'!H16)*100,0)</f>
        <v>31</v>
      </c>
      <c r="E32" s="87">
        <f>ROUND(('Enrol Details'!F7+'Enrol Details'!F16+'Enrol Details'!I52)/('Enrol Details'!I7+'Enrol Details'!I16)*100,0)</f>
        <v>33</v>
      </c>
      <c r="F32" s="17"/>
    </row>
    <row r="33" spans="1:6" ht="12.75">
      <c r="A33" s="65"/>
      <c r="B33" s="70" t="s">
        <v>103</v>
      </c>
      <c r="C33" s="16">
        <f>ROUND(('Enrol Details'!D8+'Enrol Details'!D17+'Enrol Details'!G53)/('Enrol Details'!G8+'Enrol Details'!G17)*100,0)</f>
        <v>50</v>
      </c>
      <c r="D33" s="16">
        <f>ROUND(('Enrol Details'!E8+'Enrol Details'!E17+'Enrol Details'!H53)/('Enrol Details'!H8+'Enrol Details'!H17)*100,0)</f>
        <v>45</v>
      </c>
      <c r="E33" s="16">
        <f>ROUND(('Enrol Details'!F8+'Enrol Details'!F17+'Enrol Details'!I53)/('Enrol Details'!I8+'Enrol Details'!I17)*100,0)</f>
        <v>48</v>
      </c>
      <c r="F33" s="17"/>
    </row>
    <row r="34" spans="1:6" ht="5.25" customHeight="1">
      <c r="A34" s="57"/>
      <c r="B34" s="25"/>
      <c r="C34" s="30"/>
      <c r="D34" s="30"/>
      <c r="E34" s="30"/>
      <c r="F34" s="18"/>
    </row>
    <row r="35" spans="1:7" ht="12.75">
      <c r="A35" s="3"/>
      <c r="B35" s="26"/>
      <c r="C35" s="26"/>
      <c r="D35" s="26"/>
      <c r="E35" s="26"/>
      <c r="F35" s="3"/>
      <c r="G35" s="3"/>
    </row>
    <row r="36" spans="1:7" ht="18" customHeight="1">
      <c r="A36" s="90"/>
      <c r="B36" s="150" t="s">
        <v>98</v>
      </c>
      <c r="C36" s="150"/>
      <c r="D36" s="150"/>
      <c r="E36" s="150"/>
      <c r="F36" s="4"/>
      <c r="G36" s="3"/>
    </row>
    <row r="37" spans="1:7" ht="12.75">
      <c r="A37" s="65"/>
      <c r="B37" s="41" t="s">
        <v>24</v>
      </c>
      <c r="C37" s="14" t="s">
        <v>7</v>
      </c>
      <c r="D37" s="14" t="s">
        <v>8</v>
      </c>
      <c r="E37" s="14" t="s">
        <v>26</v>
      </c>
      <c r="F37" s="17"/>
      <c r="G37" s="3"/>
    </row>
    <row r="38" spans="1:7" ht="12.75">
      <c r="A38" s="65"/>
      <c r="B38" s="70" t="s">
        <v>35</v>
      </c>
      <c r="C38" s="37">
        <f>ROUND('Enrol Details'!D20/'Enrol Details'!G20*100,0)</f>
        <v>21</v>
      </c>
      <c r="D38" s="37">
        <f>ROUND('Enrol Details'!E20/'Enrol Details'!H20*100,0)</f>
        <v>17</v>
      </c>
      <c r="E38" s="37">
        <f>ROUND('Enrol Details'!F20/'Enrol Details'!I20*100,0)</f>
        <v>19</v>
      </c>
      <c r="F38" s="17"/>
      <c r="G38" s="3"/>
    </row>
    <row r="39" spans="1:7" ht="12.75">
      <c r="A39" s="65"/>
      <c r="B39" s="15" t="s">
        <v>36</v>
      </c>
      <c r="C39" s="31">
        <f>ROUND('Enrol Details'!D21/'Enrol Details'!G21*100,0)</f>
        <v>4</v>
      </c>
      <c r="D39" s="31">
        <f>ROUND('Enrol Details'!E21/'Enrol Details'!H21*100,0)</f>
        <v>3</v>
      </c>
      <c r="E39" s="31">
        <f>ROUND('Enrol Details'!F21/'Enrol Details'!I21*100,0)</f>
        <v>3</v>
      </c>
      <c r="F39" s="17"/>
      <c r="G39" s="3"/>
    </row>
    <row r="40" spans="1:7" ht="12.75">
      <c r="A40" s="65"/>
      <c r="B40" s="70" t="s">
        <v>37</v>
      </c>
      <c r="C40" s="26">
        <f>ROUND('Enrol Details'!D22/'Enrol Details'!G22*100,0)</f>
        <v>6</v>
      </c>
      <c r="D40" s="26">
        <f>ROUND('Enrol Details'!E22/'Enrol Details'!H22*100,0)</f>
        <v>2</v>
      </c>
      <c r="E40" s="26">
        <f>ROUND('Enrol Details'!F22/'Enrol Details'!I22*100,0)</f>
        <v>4</v>
      </c>
      <c r="F40" s="17"/>
      <c r="G40" s="3"/>
    </row>
    <row r="41" spans="1:7" ht="12.75">
      <c r="A41" s="65"/>
      <c r="B41" s="15" t="s">
        <v>38</v>
      </c>
      <c r="C41" s="31">
        <f>ROUND('Enrol Details'!D23/'Enrol Details'!G23*100,0)</f>
        <v>12</v>
      </c>
      <c r="D41" s="31">
        <f>ROUND('Enrol Details'!E23/'Enrol Details'!H23*100,0)</f>
        <v>9</v>
      </c>
      <c r="E41" s="31">
        <f>ROUND('Enrol Details'!F23/'Enrol Details'!I23*100,0)</f>
        <v>11</v>
      </c>
      <c r="F41" s="17"/>
      <c r="G41" s="3"/>
    </row>
    <row r="42" spans="1:7" ht="12.75">
      <c r="A42" s="65"/>
      <c r="B42" s="70" t="s">
        <v>39</v>
      </c>
      <c r="C42" s="26">
        <f>ROUND('Enrol Details'!D24/'Enrol Details'!G24*100,0)</f>
        <v>4</v>
      </c>
      <c r="D42" s="26">
        <f>ROUND('Enrol Details'!E24/'Enrol Details'!H24*100,0)</f>
        <v>2</v>
      </c>
      <c r="E42" s="26">
        <f>ROUND('Enrol Details'!F24/'Enrol Details'!I24*100,0)</f>
        <v>3</v>
      </c>
      <c r="F42" s="17"/>
      <c r="G42" s="3"/>
    </row>
    <row r="43" spans="1:7" ht="12.75">
      <c r="A43" s="65"/>
      <c r="B43" s="15" t="s">
        <v>40</v>
      </c>
      <c r="C43" s="31">
        <f>ROUND('Enrol Details'!D25/'Enrol Details'!G25*100,0)</f>
        <v>4</v>
      </c>
      <c r="D43" s="31">
        <f>ROUND('Enrol Details'!E25/'Enrol Details'!H25*100,0)</f>
        <v>2</v>
      </c>
      <c r="E43" s="31">
        <f>ROUND('Enrol Details'!F25/'Enrol Details'!I25*100,0)</f>
        <v>3</v>
      </c>
      <c r="F43" s="17"/>
      <c r="G43" s="3"/>
    </row>
    <row r="44" spans="1:7" ht="12.75">
      <c r="A44" s="65"/>
      <c r="B44" s="70" t="s">
        <v>103</v>
      </c>
      <c r="C44" s="32">
        <f>ROUND('Enrol Details'!D26/'Enrol Details'!G26*100,0)</f>
        <v>10</v>
      </c>
      <c r="D44" s="32">
        <f>ROUND('Enrol Details'!E26/'Enrol Details'!H26*100,0)</f>
        <v>8</v>
      </c>
      <c r="E44" s="32">
        <f>ROUND('Enrol Details'!F26/'Enrol Details'!I26*100,0)</f>
        <v>9</v>
      </c>
      <c r="F44" s="17"/>
      <c r="G44" s="3"/>
    </row>
    <row r="45" spans="1:7" ht="3.75" customHeight="1">
      <c r="A45" s="57"/>
      <c r="B45" s="25"/>
      <c r="C45" s="30"/>
      <c r="D45" s="30"/>
      <c r="E45" s="30"/>
      <c r="F45" s="18"/>
      <c r="G45" s="3"/>
    </row>
    <row r="47" ht="12.75">
      <c r="B47" s="3" t="s">
        <v>42</v>
      </c>
    </row>
    <row r="48" ht="12.75">
      <c r="B48" s="3" t="s">
        <v>104</v>
      </c>
    </row>
  </sheetData>
  <mergeCells count="4">
    <mergeCell ref="B36:E36"/>
    <mergeCell ref="B3:E3"/>
    <mergeCell ref="B14:E14"/>
    <mergeCell ref="B25:E25"/>
  </mergeCells>
  <printOptions horizontalCentered="1"/>
  <pageMargins left="0.75" right="0.75" top="1" bottom="1" header="0.5" footer="0.5"/>
  <pageSetup horizontalDpi="600" verticalDpi="600" orientation="portrait" r:id="rId2"/>
  <headerFooter alignWithMargins="0">
    <oddHeader>&amp;LDepartment of State for Education&amp;RStatistical Abstract</oddHeader>
    <oddFooter>&amp;CPublished November 2005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2" sqref="A2"/>
    </sheetView>
  </sheetViews>
  <sheetFormatPr defaultColWidth="9.140625" defaultRowHeight="12.75"/>
  <sheetData>
    <row r="1" spans="1:9" ht="12.75">
      <c r="A1" s="103" t="s">
        <v>47</v>
      </c>
      <c r="B1" s="103" t="s">
        <v>3</v>
      </c>
      <c r="C1" s="103" t="s">
        <v>48</v>
      </c>
      <c r="D1" s="103" t="s">
        <v>49</v>
      </c>
      <c r="E1" s="103" t="s">
        <v>50</v>
      </c>
      <c r="F1" s="103" t="s">
        <v>51</v>
      </c>
      <c r="G1" s="103" t="s">
        <v>52</v>
      </c>
      <c r="H1" s="103" t="s">
        <v>53</v>
      </c>
      <c r="I1" s="103" t="s">
        <v>54</v>
      </c>
    </row>
    <row r="2" spans="1:9" ht="25.5">
      <c r="A2" s="104">
        <v>1</v>
      </c>
      <c r="B2" s="105" t="s">
        <v>55</v>
      </c>
      <c r="C2" s="105" t="s">
        <v>56</v>
      </c>
      <c r="D2" s="104">
        <v>16950</v>
      </c>
      <c r="E2" s="104">
        <v>17355</v>
      </c>
      <c r="F2" s="104">
        <v>34305</v>
      </c>
      <c r="G2" s="104">
        <v>29150</v>
      </c>
      <c r="H2" s="104">
        <v>33556</v>
      </c>
      <c r="I2" s="104">
        <v>62733</v>
      </c>
    </row>
    <row r="3" spans="1:9" ht="12.75">
      <c r="A3" s="104">
        <v>2</v>
      </c>
      <c r="B3" s="105" t="s">
        <v>57</v>
      </c>
      <c r="C3" s="105" t="s">
        <v>56</v>
      </c>
      <c r="D3" s="104">
        <v>20404</v>
      </c>
      <c r="E3" s="104">
        <v>18610</v>
      </c>
      <c r="F3" s="104">
        <v>39014</v>
      </c>
      <c r="G3" s="104">
        <v>26393</v>
      </c>
      <c r="H3" s="104">
        <v>26560</v>
      </c>
      <c r="I3" s="104">
        <v>52950</v>
      </c>
    </row>
    <row r="4" spans="1:9" ht="12.75">
      <c r="A4" s="104">
        <v>3</v>
      </c>
      <c r="B4" s="105" t="s">
        <v>58</v>
      </c>
      <c r="C4" s="105" t="s">
        <v>56</v>
      </c>
      <c r="D4" s="104">
        <v>8059</v>
      </c>
      <c r="E4" s="104">
        <v>6597</v>
      </c>
      <c r="F4" s="104">
        <v>14656</v>
      </c>
      <c r="G4" s="104">
        <v>16001</v>
      </c>
      <c r="H4" s="104">
        <v>16008</v>
      </c>
      <c r="I4" s="104">
        <v>32006</v>
      </c>
    </row>
    <row r="5" spans="1:9" ht="12.75">
      <c r="A5" s="104">
        <v>4</v>
      </c>
      <c r="B5" s="105" t="s">
        <v>59</v>
      </c>
      <c r="C5" s="105" t="s">
        <v>56</v>
      </c>
      <c r="D5" s="104">
        <v>3894</v>
      </c>
      <c r="E5" s="104">
        <v>3420</v>
      </c>
      <c r="F5" s="104">
        <v>7314</v>
      </c>
      <c r="G5" s="104">
        <v>6085</v>
      </c>
      <c r="H5" s="104">
        <v>5678</v>
      </c>
      <c r="I5" s="104">
        <v>11759</v>
      </c>
    </row>
    <row r="6" spans="1:9" ht="12.75">
      <c r="A6" s="104">
        <v>5</v>
      </c>
      <c r="B6" s="105" t="s">
        <v>60</v>
      </c>
      <c r="C6" s="105" t="s">
        <v>56</v>
      </c>
      <c r="D6" s="104">
        <v>6873</v>
      </c>
      <c r="E6" s="104">
        <v>6842</v>
      </c>
      <c r="F6" s="104">
        <v>13715</v>
      </c>
      <c r="G6" s="104">
        <v>14048</v>
      </c>
      <c r="H6" s="104">
        <v>13584</v>
      </c>
      <c r="I6" s="104">
        <v>27626</v>
      </c>
    </row>
    <row r="7" spans="1:9" ht="12.75">
      <c r="A7" s="104">
        <v>6</v>
      </c>
      <c r="B7" s="105" t="s">
        <v>61</v>
      </c>
      <c r="C7" s="105" t="s">
        <v>56</v>
      </c>
      <c r="D7" s="104">
        <v>6549</v>
      </c>
      <c r="E7" s="104">
        <v>5732</v>
      </c>
      <c r="F7" s="104">
        <v>12281</v>
      </c>
      <c r="G7" s="104">
        <v>15992</v>
      </c>
      <c r="H7" s="104">
        <v>15156</v>
      </c>
      <c r="I7" s="104">
        <v>31139</v>
      </c>
    </row>
    <row r="8" spans="3:9" ht="12.75">
      <c r="C8" s="107" t="s">
        <v>82</v>
      </c>
      <c r="D8" s="108">
        <f aca="true" t="shared" si="0" ref="D8:I8">SUM(D2:D7)</f>
        <v>62729</v>
      </c>
      <c r="E8" s="108">
        <f t="shared" si="0"/>
        <v>58556</v>
      </c>
      <c r="F8" s="108">
        <f t="shared" si="0"/>
        <v>121285</v>
      </c>
      <c r="G8" s="108">
        <f t="shared" si="0"/>
        <v>107669</v>
      </c>
      <c r="H8" s="108">
        <f t="shared" si="0"/>
        <v>110542</v>
      </c>
      <c r="I8" s="108">
        <f t="shared" si="0"/>
        <v>218213</v>
      </c>
    </row>
    <row r="10" spans="1:9" ht="12.75">
      <c r="A10" s="103" t="s">
        <v>47</v>
      </c>
      <c r="B10" s="103" t="s">
        <v>3</v>
      </c>
      <c r="C10" s="103" t="s">
        <v>48</v>
      </c>
      <c r="D10" s="103" t="s">
        <v>62</v>
      </c>
      <c r="E10" s="103" t="s">
        <v>63</v>
      </c>
      <c r="F10" s="103" t="s">
        <v>51</v>
      </c>
      <c r="G10" s="103" t="s">
        <v>64</v>
      </c>
      <c r="H10" s="103" t="s">
        <v>65</v>
      </c>
      <c r="I10" s="103" t="s">
        <v>66</v>
      </c>
    </row>
    <row r="11" spans="1:9" ht="25.5">
      <c r="A11" s="104">
        <v>1</v>
      </c>
      <c r="B11" s="105" t="s">
        <v>55</v>
      </c>
      <c r="C11" s="105" t="s">
        <v>67</v>
      </c>
      <c r="D11" s="104">
        <v>4535</v>
      </c>
      <c r="E11" s="104">
        <v>4728</v>
      </c>
      <c r="F11" s="104">
        <v>9263</v>
      </c>
      <c r="G11" s="104">
        <v>15065</v>
      </c>
      <c r="H11" s="104">
        <v>16784</v>
      </c>
      <c r="I11" s="104">
        <v>31879</v>
      </c>
    </row>
    <row r="12" spans="1:9" ht="12.75">
      <c r="A12" s="104">
        <v>2</v>
      </c>
      <c r="B12" s="105" t="s">
        <v>57</v>
      </c>
      <c r="C12" s="105" t="s">
        <v>67</v>
      </c>
      <c r="D12" s="104">
        <v>4032</v>
      </c>
      <c r="E12" s="104">
        <v>3363</v>
      </c>
      <c r="F12" s="104">
        <v>7395</v>
      </c>
      <c r="G12" s="104">
        <v>12113</v>
      </c>
      <c r="H12" s="104">
        <v>11755</v>
      </c>
      <c r="I12" s="104">
        <v>23858</v>
      </c>
    </row>
    <row r="13" spans="1:9" ht="12.75">
      <c r="A13" s="104">
        <v>3</v>
      </c>
      <c r="B13" s="105" t="s">
        <v>58</v>
      </c>
      <c r="C13" s="105" t="s">
        <v>67</v>
      </c>
      <c r="D13" s="104">
        <v>1320</v>
      </c>
      <c r="E13" s="104">
        <v>824</v>
      </c>
      <c r="F13" s="104">
        <v>2144</v>
      </c>
      <c r="G13" s="104">
        <v>6775</v>
      </c>
      <c r="H13" s="104">
        <v>6818</v>
      </c>
      <c r="I13" s="104">
        <v>13593</v>
      </c>
    </row>
    <row r="14" spans="1:9" ht="12.75">
      <c r="A14" s="104">
        <v>4</v>
      </c>
      <c r="B14" s="105" t="s">
        <v>59</v>
      </c>
      <c r="C14" s="105" t="s">
        <v>67</v>
      </c>
      <c r="D14" s="104">
        <v>788</v>
      </c>
      <c r="E14" s="104">
        <v>514</v>
      </c>
      <c r="F14" s="104">
        <v>1302</v>
      </c>
      <c r="G14" s="104">
        <v>2598</v>
      </c>
      <c r="H14" s="104">
        <v>2314</v>
      </c>
      <c r="I14" s="104">
        <v>4906</v>
      </c>
    </row>
    <row r="15" spans="1:9" ht="12.75">
      <c r="A15" s="104">
        <v>5</v>
      </c>
      <c r="B15" s="105" t="s">
        <v>60</v>
      </c>
      <c r="C15" s="105" t="s">
        <v>67</v>
      </c>
      <c r="D15" s="104">
        <v>1168</v>
      </c>
      <c r="E15" s="104">
        <v>801</v>
      </c>
      <c r="F15" s="104">
        <v>1969</v>
      </c>
      <c r="G15" s="104">
        <v>5482</v>
      </c>
      <c r="H15" s="104">
        <v>5453</v>
      </c>
      <c r="I15" s="104">
        <v>10934</v>
      </c>
    </row>
    <row r="16" spans="1:9" ht="12.75">
      <c r="A16" s="104">
        <v>6</v>
      </c>
      <c r="B16" s="105" t="s">
        <v>61</v>
      </c>
      <c r="C16" s="105" t="s">
        <v>67</v>
      </c>
      <c r="D16" s="104">
        <v>722</v>
      </c>
      <c r="E16" s="104">
        <v>424</v>
      </c>
      <c r="F16" s="104">
        <v>1146</v>
      </c>
      <c r="G16" s="104">
        <v>6753</v>
      </c>
      <c r="H16" s="104">
        <v>6208</v>
      </c>
      <c r="I16" s="104">
        <v>12948</v>
      </c>
    </row>
    <row r="17" spans="3:9" ht="12.75">
      <c r="C17" s="107" t="s">
        <v>82</v>
      </c>
      <c r="D17" s="108">
        <f aca="true" t="shared" si="1" ref="D17:I17">SUM(D11:D16)</f>
        <v>12565</v>
      </c>
      <c r="E17" s="108">
        <f t="shared" si="1"/>
        <v>10654</v>
      </c>
      <c r="F17" s="108">
        <f t="shared" si="1"/>
        <v>23219</v>
      </c>
      <c r="G17" s="108">
        <f t="shared" si="1"/>
        <v>48786</v>
      </c>
      <c r="H17" s="108">
        <f t="shared" si="1"/>
        <v>49332</v>
      </c>
      <c r="I17" s="108">
        <f t="shared" si="1"/>
        <v>98118</v>
      </c>
    </row>
    <row r="19" spans="1:9" ht="12.75">
      <c r="A19" s="103" t="s">
        <v>47</v>
      </c>
      <c r="B19" s="103" t="s">
        <v>3</v>
      </c>
      <c r="C19" s="103" t="s">
        <v>48</v>
      </c>
      <c r="D19" s="103" t="s">
        <v>68</v>
      </c>
      <c r="E19" s="103" t="s">
        <v>69</v>
      </c>
      <c r="F19" s="103" t="s">
        <v>70</v>
      </c>
      <c r="G19" s="103" t="s">
        <v>71</v>
      </c>
      <c r="H19" s="103" t="s">
        <v>72</v>
      </c>
      <c r="I19" s="103" t="s">
        <v>73</v>
      </c>
    </row>
    <row r="20" spans="1:9" ht="25.5">
      <c r="A20" s="104">
        <v>1</v>
      </c>
      <c r="B20" s="105" t="s">
        <v>55</v>
      </c>
      <c r="C20" s="105" t="s">
        <v>74</v>
      </c>
      <c r="D20" s="104">
        <v>3251</v>
      </c>
      <c r="E20" s="104">
        <v>2709</v>
      </c>
      <c r="F20" s="104">
        <v>5960</v>
      </c>
      <c r="G20" s="104">
        <v>15339</v>
      </c>
      <c r="H20" s="104">
        <v>15941</v>
      </c>
      <c r="I20" s="104">
        <v>31289</v>
      </c>
    </row>
    <row r="21" spans="1:9" ht="12.75">
      <c r="A21" s="104">
        <v>2</v>
      </c>
      <c r="B21" s="105" t="s">
        <v>57</v>
      </c>
      <c r="C21" s="105" t="s">
        <v>74</v>
      </c>
      <c r="D21" s="104">
        <v>404</v>
      </c>
      <c r="E21" s="104">
        <v>297</v>
      </c>
      <c r="F21" s="104">
        <v>701</v>
      </c>
      <c r="G21" s="104">
        <v>11146</v>
      </c>
      <c r="H21" s="104">
        <v>10659</v>
      </c>
      <c r="I21" s="104">
        <v>21793</v>
      </c>
    </row>
    <row r="22" spans="1:9" ht="12.75">
      <c r="A22" s="104">
        <v>3</v>
      </c>
      <c r="B22" s="105" t="s">
        <v>58</v>
      </c>
      <c r="C22" s="105" t="s">
        <v>74</v>
      </c>
      <c r="D22" s="104">
        <v>337</v>
      </c>
      <c r="E22" s="104">
        <v>141</v>
      </c>
      <c r="F22" s="104">
        <v>478</v>
      </c>
      <c r="G22" s="104">
        <v>5792</v>
      </c>
      <c r="H22" s="104">
        <v>6033</v>
      </c>
      <c r="I22" s="104">
        <v>11829</v>
      </c>
    </row>
    <row r="23" spans="1:9" ht="12.75">
      <c r="A23" s="104">
        <v>4</v>
      </c>
      <c r="B23" s="105" t="s">
        <v>59</v>
      </c>
      <c r="C23" s="105" t="s">
        <v>74</v>
      </c>
      <c r="D23" s="104">
        <v>262</v>
      </c>
      <c r="E23" s="104">
        <v>176</v>
      </c>
      <c r="F23" s="104">
        <v>438</v>
      </c>
      <c r="G23" s="104">
        <v>2134</v>
      </c>
      <c r="H23" s="104">
        <v>2008</v>
      </c>
      <c r="I23" s="104">
        <v>4139</v>
      </c>
    </row>
    <row r="24" spans="1:9" ht="12.75">
      <c r="A24" s="104">
        <v>5</v>
      </c>
      <c r="B24" s="105" t="s">
        <v>60</v>
      </c>
      <c r="C24" s="105" t="s">
        <v>74</v>
      </c>
      <c r="D24" s="104">
        <v>204</v>
      </c>
      <c r="E24" s="104">
        <v>96</v>
      </c>
      <c r="F24" s="104">
        <v>300</v>
      </c>
      <c r="G24" s="104">
        <v>4575</v>
      </c>
      <c r="H24" s="104">
        <v>4913</v>
      </c>
      <c r="I24" s="104">
        <v>9494</v>
      </c>
    </row>
    <row r="25" spans="1:9" ht="12.75">
      <c r="A25" s="104">
        <v>6</v>
      </c>
      <c r="B25" s="105" t="s">
        <v>61</v>
      </c>
      <c r="C25" s="105" t="s">
        <v>74</v>
      </c>
      <c r="D25" s="104">
        <v>205</v>
      </c>
      <c r="E25" s="104">
        <v>139</v>
      </c>
      <c r="F25" s="104">
        <v>344</v>
      </c>
      <c r="G25" s="104">
        <v>5777</v>
      </c>
      <c r="H25" s="104">
        <v>5633</v>
      </c>
      <c r="I25" s="104">
        <v>11405</v>
      </c>
    </row>
    <row r="26" spans="3:9" ht="12.75">
      <c r="C26" s="107" t="s">
        <v>82</v>
      </c>
      <c r="D26" s="108">
        <f aca="true" t="shared" si="2" ref="D26:I26">SUM(D20:D25)</f>
        <v>4663</v>
      </c>
      <c r="E26" s="108">
        <f t="shared" si="2"/>
        <v>3558</v>
      </c>
      <c r="F26" s="108">
        <f t="shared" si="2"/>
        <v>8221</v>
      </c>
      <c r="G26" s="108">
        <f t="shared" si="2"/>
        <v>44763</v>
      </c>
      <c r="H26" s="108">
        <f t="shared" si="2"/>
        <v>45187</v>
      </c>
      <c r="I26" s="108">
        <f t="shared" si="2"/>
        <v>89949</v>
      </c>
    </row>
    <row r="28" spans="1:13" ht="12.75">
      <c r="A28" s="103" t="s">
        <v>47</v>
      </c>
      <c r="B28" s="103" t="s">
        <v>3</v>
      </c>
      <c r="C28" s="103" t="s">
        <v>48</v>
      </c>
      <c r="D28" s="103" t="s">
        <v>75</v>
      </c>
      <c r="E28" s="103" t="s">
        <v>76</v>
      </c>
      <c r="F28" s="103" t="s">
        <v>77</v>
      </c>
      <c r="G28" s="103" t="s">
        <v>78</v>
      </c>
      <c r="H28" s="103" t="s">
        <v>49</v>
      </c>
      <c r="I28" s="103" t="s">
        <v>50</v>
      </c>
      <c r="J28" s="103" t="s">
        <v>51</v>
      </c>
      <c r="K28" s="103" t="s">
        <v>52</v>
      </c>
      <c r="L28" s="103" t="s">
        <v>53</v>
      </c>
      <c r="M28" s="103" t="s">
        <v>54</v>
      </c>
    </row>
    <row r="29" spans="1:13" ht="25.5">
      <c r="A29" s="106">
        <v>1</v>
      </c>
      <c r="B29" s="105" t="s">
        <v>55</v>
      </c>
      <c r="C29" s="105" t="s">
        <v>74</v>
      </c>
      <c r="D29" s="106">
        <v>0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4">
        <v>29150</v>
      </c>
      <c r="L29" s="104">
        <v>33556</v>
      </c>
      <c r="M29" s="104">
        <v>62733</v>
      </c>
    </row>
    <row r="30" spans="1:13" ht="12.75">
      <c r="A30" s="106">
        <v>2</v>
      </c>
      <c r="B30" s="105" t="s">
        <v>57</v>
      </c>
      <c r="C30" s="105" t="s">
        <v>74</v>
      </c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4">
        <v>26393</v>
      </c>
      <c r="L30" s="104">
        <v>26560</v>
      </c>
      <c r="M30" s="104">
        <v>52950</v>
      </c>
    </row>
    <row r="31" spans="1:13" ht="25.5">
      <c r="A31" s="104">
        <v>3</v>
      </c>
      <c r="B31" s="105" t="s">
        <v>58</v>
      </c>
      <c r="C31" s="105" t="s">
        <v>79</v>
      </c>
      <c r="D31" s="104">
        <v>7</v>
      </c>
      <c r="E31" s="104">
        <v>1600</v>
      </c>
      <c r="F31" s="104">
        <v>1300</v>
      </c>
      <c r="G31" s="104">
        <v>2900</v>
      </c>
      <c r="H31" s="104">
        <v>1131</v>
      </c>
      <c r="I31" s="104">
        <v>933</v>
      </c>
      <c r="J31" s="104">
        <v>2064</v>
      </c>
      <c r="K31" s="104">
        <v>16001</v>
      </c>
      <c r="L31" s="104">
        <v>16008</v>
      </c>
      <c r="M31" s="104">
        <v>32006</v>
      </c>
    </row>
    <row r="32" spans="1:13" ht="25.5">
      <c r="A32" s="104">
        <v>4</v>
      </c>
      <c r="B32" s="105" t="s">
        <v>59</v>
      </c>
      <c r="C32" s="105" t="s">
        <v>79</v>
      </c>
      <c r="D32" s="104">
        <v>3</v>
      </c>
      <c r="E32" s="104">
        <v>308</v>
      </c>
      <c r="F32" s="104">
        <v>290</v>
      </c>
      <c r="G32" s="104">
        <v>598</v>
      </c>
      <c r="H32" s="104">
        <v>248</v>
      </c>
      <c r="I32" s="104">
        <v>248</v>
      </c>
      <c r="J32" s="104">
        <v>496</v>
      </c>
      <c r="K32" s="104">
        <v>6085</v>
      </c>
      <c r="L32" s="104">
        <v>5678</v>
      </c>
      <c r="M32" s="104">
        <v>11759</v>
      </c>
    </row>
    <row r="33" spans="1:13" ht="25.5">
      <c r="A33" s="104">
        <v>5</v>
      </c>
      <c r="B33" s="105" t="s">
        <v>60</v>
      </c>
      <c r="C33" s="105" t="s">
        <v>79</v>
      </c>
      <c r="D33" s="104">
        <v>6</v>
      </c>
      <c r="E33" s="104">
        <v>973</v>
      </c>
      <c r="F33" s="104">
        <v>908</v>
      </c>
      <c r="G33" s="104">
        <v>1881</v>
      </c>
      <c r="H33" s="104">
        <v>691</v>
      </c>
      <c r="I33" s="104">
        <v>667</v>
      </c>
      <c r="J33" s="104">
        <v>1358</v>
      </c>
      <c r="K33" s="104">
        <v>14048</v>
      </c>
      <c r="L33" s="104">
        <v>13584</v>
      </c>
      <c r="M33" s="104">
        <v>27626</v>
      </c>
    </row>
    <row r="34" spans="1:13" ht="25.5">
      <c r="A34" s="104">
        <v>6</v>
      </c>
      <c r="B34" s="105" t="s">
        <v>61</v>
      </c>
      <c r="C34" s="105" t="s">
        <v>79</v>
      </c>
      <c r="D34" s="104">
        <v>6</v>
      </c>
      <c r="E34" s="104">
        <v>703</v>
      </c>
      <c r="F34" s="104">
        <v>557</v>
      </c>
      <c r="G34" s="104">
        <v>1260</v>
      </c>
      <c r="H34" s="104">
        <v>534</v>
      </c>
      <c r="I34" s="104">
        <v>446</v>
      </c>
      <c r="J34" s="104">
        <v>980</v>
      </c>
      <c r="K34" s="104">
        <v>15992</v>
      </c>
      <c r="L34" s="104">
        <v>15156</v>
      </c>
      <c r="M34" s="104">
        <v>31139</v>
      </c>
    </row>
    <row r="35" spans="3:13" ht="12.75">
      <c r="C35" s="107" t="s">
        <v>82</v>
      </c>
      <c r="D35" s="108">
        <f aca="true" t="shared" si="3" ref="D35:M35">SUM(D29:D34)</f>
        <v>22</v>
      </c>
      <c r="E35" s="108">
        <f t="shared" si="3"/>
        <v>3584</v>
      </c>
      <c r="F35" s="108">
        <f t="shared" si="3"/>
        <v>3055</v>
      </c>
      <c r="G35" s="108">
        <f t="shared" si="3"/>
        <v>6639</v>
      </c>
      <c r="H35" s="108">
        <f t="shared" si="3"/>
        <v>2604</v>
      </c>
      <c r="I35" s="108">
        <f t="shared" si="3"/>
        <v>2294</v>
      </c>
      <c r="J35" s="108">
        <f t="shared" si="3"/>
        <v>4898</v>
      </c>
      <c r="K35" s="108">
        <f t="shared" si="3"/>
        <v>107669</v>
      </c>
      <c r="L35" s="108">
        <f t="shared" si="3"/>
        <v>110542</v>
      </c>
      <c r="M35" s="108">
        <f t="shared" si="3"/>
        <v>218213</v>
      </c>
    </row>
    <row r="37" spans="1:13" ht="12.75">
      <c r="A37" s="103" t="s">
        <v>47</v>
      </c>
      <c r="B37" s="103" t="s">
        <v>3</v>
      </c>
      <c r="C37" s="103" t="s">
        <v>48</v>
      </c>
      <c r="D37" s="103" t="s">
        <v>75</v>
      </c>
      <c r="E37" s="103" t="s">
        <v>76</v>
      </c>
      <c r="F37" s="103" t="s">
        <v>77</v>
      </c>
      <c r="G37" s="103" t="s">
        <v>78</v>
      </c>
      <c r="H37" s="103" t="s">
        <v>62</v>
      </c>
      <c r="I37" s="103" t="s">
        <v>63</v>
      </c>
      <c r="J37" s="103" t="s">
        <v>80</v>
      </c>
      <c r="K37" s="103" t="s">
        <v>64</v>
      </c>
      <c r="L37" s="103" t="s">
        <v>65</v>
      </c>
      <c r="M37" s="103" t="s">
        <v>66</v>
      </c>
    </row>
    <row r="38" spans="1:13" ht="25.5">
      <c r="A38" s="106">
        <v>1</v>
      </c>
      <c r="B38" s="105" t="s">
        <v>55</v>
      </c>
      <c r="C38" s="105" t="s">
        <v>74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6">
        <v>0</v>
      </c>
      <c r="J38" s="106">
        <v>0</v>
      </c>
      <c r="K38" s="104">
        <v>15065</v>
      </c>
      <c r="L38" s="104">
        <v>16784</v>
      </c>
      <c r="M38" s="104">
        <v>31879</v>
      </c>
    </row>
    <row r="39" spans="1:13" ht="25.5">
      <c r="A39" s="104">
        <v>2</v>
      </c>
      <c r="B39" s="105" t="s">
        <v>57</v>
      </c>
      <c r="C39" s="105" t="s">
        <v>81</v>
      </c>
      <c r="D39" s="104">
        <v>1</v>
      </c>
      <c r="E39" s="104">
        <v>136</v>
      </c>
      <c r="F39" s="104">
        <v>108</v>
      </c>
      <c r="G39" s="104">
        <v>244</v>
      </c>
      <c r="H39" s="104">
        <v>64</v>
      </c>
      <c r="I39" s="104">
        <v>42</v>
      </c>
      <c r="J39" s="104">
        <v>106</v>
      </c>
      <c r="K39" s="104">
        <v>12113</v>
      </c>
      <c r="L39" s="104">
        <v>11755</v>
      </c>
      <c r="M39" s="104">
        <v>23858</v>
      </c>
    </row>
    <row r="40" spans="1:13" ht="25.5">
      <c r="A40" s="104">
        <v>3</v>
      </c>
      <c r="B40" s="105" t="s">
        <v>58</v>
      </c>
      <c r="C40" s="105" t="s">
        <v>81</v>
      </c>
      <c r="D40" s="104">
        <v>11</v>
      </c>
      <c r="E40" s="104">
        <v>879</v>
      </c>
      <c r="F40" s="104">
        <v>554</v>
      </c>
      <c r="G40" s="104">
        <v>1433</v>
      </c>
      <c r="H40" s="104">
        <v>507</v>
      </c>
      <c r="I40" s="104">
        <v>384</v>
      </c>
      <c r="J40" s="104">
        <v>891</v>
      </c>
      <c r="K40" s="104">
        <v>6775</v>
      </c>
      <c r="L40" s="104">
        <v>6818</v>
      </c>
      <c r="M40" s="104">
        <v>13593</v>
      </c>
    </row>
    <row r="41" spans="1:13" ht="25.5">
      <c r="A41" s="104">
        <v>4</v>
      </c>
      <c r="B41" s="105" t="s">
        <v>59</v>
      </c>
      <c r="C41" s="105" t="s">
        <v>81</v>
      </c>
      <c r="D41" s="104">
        <v>6</v>
      </c>
      <c r="E41" s="104">
        <v>77</v>
      </c>
      <c r="F41" s="104">
        <v>61</v>
      </c>
      <c r="G41" s="104">
        <v>138</v>
      </c>
      <c r="H41" s="104">
        <v>45</v>
      </c>
      <c r="I41" s="104">
        <v>37</v>
      </c>
      <c r="J41" s="104">
        <v>82</v>
      </c>
      <c r="K41" s="104">
        <v>2598</v>
      </c>
      <c r="L41" s="104">
        <v>2314</v>
      </c>
      <c r="M41" s="104">
        <v>4906</v>
      </c>
    </row>
    <row r="42" spans="1:13" ht="25.5">
      <c r="A42" s="104">
        <v>5</v>
      </c>
      <c r="B42" s="105" t="s">
        <v>60</v>
      </c>
      <c r="C42" s="105" t="s">
        <v>81</v>
      </c>
      <c r="D42" s="104">
        <v>10</v>
      </c>
      <c r="E42" s="104">
        <v>134</v>
      </c>
      <c r="F42" s="104">
        <v>92</v>
      </c>
      <c r="G42" s="104">
        <v>226</v>
      </c>
      <c r="H42" s="104">
        <v>84</v>
      </c>
      <c r="I42" s="104">
        <v>76</v>
      </c>
      <c r="J42" s="104">
        <v>160</v>
      </c>
      <c r="K42" s="104">
        <v>5482</v>
      </c>
      <c r="L42" s="104">
        <v>5453</v>
      </c>
      <c r="M42" s="104">
        <v>10934</v>
      </c>
    </row>
    <row r="43" spans="1:13" ht="25.5">
      <c r="A43" s="104">
        <v>6</v>
      </c>
      <c r="B43" s="105" t="s">
        <v>61</v>
      </c>
      <c r="C43" s="105" t="s">
        <v>81</v>
      </c>
      <c r="D43" s="104">
        <v>6</v>
      </c>
      <c r="E43" s="104">
        <v>256</v>
      </c>
      <c r="F43" s="104">
        <v>93</v>
      </c>
      <c r="G43" s="104">
        <v>349</v>
      </c>
      <c r="H43" s="104">
        <v>160</v>
      </c>
      <c r="I43" s="104">
        <v>68</v>
      </c>
      <c r="J43" s="104">
        <v>228</v>
      </c>
      <c r="K43" s="104">
        <v>6753</v>
      </c>
      <c r="L43" s="104">
        <v>6208</v>
      </c>
      <c r="M43" s="104">
        <v>12948</v>
      </c>
    </row>
    <row r="44" spans="3:13" ht="12.75">
      <c r="C44" s="107" t="s">
        <v>82</v>
      </c>
      <c r="D44" s="108">
        <f aca="true" t="shared" si="4" ref="D44:M44">SUM(D38:D43)</f>
        <v>34</v>
      </c>
      <c r="E44" s="108">
        <f t="shared" si="4"/>
        <v>1482</v>
      </c>
      <c r="F44" s="108">
        <f t="shared" si="4"/>
        <v>908</v>
      </c>
      <c r="G44" s="108">
        <f t="shared" si="4"/>
        <v>2390</v>
      </c>
      <c r="H44" s="108">
        <f t="shared" si="4"/>
        <v>860</v>
      </c>
      <c r="I44" s="108">
        <f t="shared" si="4"/>
        <v>607</v>
      </c>
      <c r="J44" s="108">
        <f t="shared" si="4"/>
        <v>1467</v>
      </c>
      <c r="K44" s="108">
        <f t="shared" si="4"/>
        <v>48786</v>
      </c>
      <c r="L44" s="108">
        <f t="shared" si="4"/>
        <v>49332</v>
      </c>
      <c r="M44" s="108">
        <f t="shared" si="4"/>
        <v>98118</v>
      </c>
    </row>
    <row r="46" spans="1:12" ht="12.75">
      <c r="A46" s="103" t="s">
        <v>47</v>
      </c>
      <c r="B46" s="103" t="s">
        <v>3</v>
      </c>
      <c r="C46" s="103" t="s">
        <v>48</v>
      </c>
      <c r="D46" s="103" t="s">
        <v>76</v>
      </c>
      <c r="E46" s="103" t="s">
        <v>77</v>
      </c>
      <c r="F46" s="103" t="s">
        <v>78</v>
      </c>
      <c r="G46" s="103" t="s">
        <v>83</v>
      </c>
      <c r="H46" s="103" t="s">
        <v>84</v>
      </c>
      <c r="I46" s="103" t="s">
        <v>85</v>
      </c>
      <c r="J46" s="103" t="s">
        <v>86</v>
      </c>
      <c r="K46" s="103" t="s">
        <v>87</v>
      </c>
      <c r="L46" s="103" t="s">
        <v>88</v>
      </c>
    </row>
    <row r="47" spans="1:12" ht="25.5">
      <c r="A47" s="104">
        <v>1</v>
      </c>
      <c r="B47" s="105" t="s">
        <v>55</v>
      </c>
      <c r="C47" s="105" t="s">
        <v>81</v>
      </c>
      <c r="D47">
        <f>E29+E38</f>
        <v>0</v>
      </c>
      <c r="E47">
        <f aca="true" t="shared" si="5" ref="E47:K47">F29+F38</f>
        <v>0</v>
      </c>
      <c r="F47">
        <f t="shared" si="5"/>
        <v>0</v>
      </c>
      <c r="G47">
        <f t="shared" si="5"/>
        <v>0</v>
      </c>
      <c r="H47">
        <f t="shared" si="5"/>
        <v>0</v>
      </c>
      <c r="I47">
        <f t="shared" si="5"/>
        <v>0</v>
      </c>
      <c r="J47">
        <f t="shared" si="5"/>
        <v>44215</v>
      </c>
      <c r="K47">
        <f t="shared" si="5"/>
        <v>50340</v>
      </c>
      <c r="L47">
        <f>M29+M38</f>
        <v>94612</v>
      </c>
    </row>
    <row r="48" spans="1:12" ht="25.5">
      <c r="A48" s="104">
        <v>2</v>
      </c>
      <c r="B48" s="105" t="s">
        <v>57</v>
      </c>
      <c r="C48" s="105" t="s">
        <v>81</v>
      </c>
      <c r="D48">
        <f aca="true" t="shared" si="6" ref="D48:L52">E30+E39</f>
        <v>136</v>
      </c>
      <c r="E48">
        <f t="shared" si="6"/>
        <v>108</v>
      </c>
      <c r="F48">
        <f t="shared" si="6"/>
        <v>244</v>
      </c>
      <c r="G48">
        <f t="shared" si="6"/>
        <v>64</v>
      </c>
      <c r="H48">
        <f t="shared" si="6"/>
        <v>42</v>
      </c>
      <c r="I48">
        <f t="shared" si="6"/>
        <v>106</v>
      </c>
      <c r="J48">
        <f t="shared" si="6"/>
        <v>38506</v>
      </c>
      <c r="K48">
        <f t="shared" si="6"/>
        <v>38315</v>
      </c>
      <c r="L48">
        <f t="shared" si="6"/>
        <v>76808</v>
      </c>
    </row>
    <row r="49" spans="1:12" ht="25.5">
      <c r="A49" s="104">
        <v>3</v>
      </c>
      <c r="B49" s="105" t="s">
        <v>58</v>
      </c>
      <c r="C49" s="105" t="s">
        <v>81</v>
      </c>
      <c r="D49">
        <f t="shared" si="6"/>
        <v>2479</v>
      </c>
      <c r="E49">
        <f t="shared" si="6"/>
        <v>1854</v>
      </c>
      <c r="F49">
        <f t="shared" si="6"/>
        <v>4333</v>
      </c>
      <c r="G49">
        <f t="shared" si="6"/>
        <v>1638</v>
      </c>
      <c r="H49">
        <f t="shared" si="6"/>
        <v>1317</v>
      </c>
      <c r="I49">
        <f t="shared" si="6"/>
        <v>2955</v>
      </c>
      <c r="J49">
        <f t="shared" si="6"/>
        <v>22776</v>
      </c>
      <c r="K49">
        <f t="shared" si="6"/>
        <v>22826</v>
      </c>
      <c r="L49">
        <f t="shared" si="6"/>
        <v>45599</v>
      </c>
    </row>
    <row r="50" spans="1:12" ht="25.5">
      <c r="A50" s="104">
        <v>4</v>
      </c>
      <c r="B50" s="105" t="s">
        <v>59</v>
      </c>
      <c r="C50" s="105" t="s">
        <v>81</v>
      </c>
      <c r="D50">
        <f t="shared" si="6"/>
        <v>385</v>
      </c>
      <c r="E50">
        <f t="shared" si="6"/>
        <v>351</v>
      </c>
      <c r="F50">
        <f t="shared" si="6"/>
        <v>736</v>
      </c>
      <c r="G50">
        <f t="shared" si="6"/>
        <v>293</v>
      </c>
      <c r="H50">
        <f t="shared" si="6"/>
        <v>285</v>
      </c>
      <c r="I50">
        <f t="shared" si="6"/>
        <v>578</v>
      </c>
      <c r="J50">
        <f t="shared" si="6"/>
        <v>8683</v>
      </c>
      <c r="K50">
        <f t="shared" si="6"/>
        <v>7992</v>
      </c>
      <c r="L50">
        <f t="shared" si="6"/>
        <v>16665</v>
      </c>
    </row>
    <row r="51" spans="1:12" ht="25.5">
      <c r="A51" s="104">
        <v>5</v>
      </c>
      <c r="B51" s="105" t="s">
        <v>60</v>
      </c>
      <c r="C51" s="105" t="s">
        <v>81</v>
      </c>
      <c r="D51">
        <f t="shared" si="6"/>
        <v>1107</v>
      </c>
      <c r="E51">
        <f t="shared" si="6"/>
        <v>1000</v>
      </c>
      <c r="F51">
        <f t="shared" si="6"/>
        <v>2107</v>
      </c>
      <c r="G51">
        <f t="shared" si="6"/>
        <v>775</v>
      </c>
      <c r="H51">
        <f t="shared" si="6"/>
        <v>743</v>
      </c>
      <c r="I51">
        <f t="shared" si="6"/>
        <v>1518</v>
      </c>
      <c r="J51">
        <f t="shared" si="6"/>
        <v>19530</v>
      </c>
      <c r="K51">
        <f t="shared" si="6"/>
        <v>19037</v>
      </c>
      <c r="L51">
        <f t="shared" si="6"/>
        <v>38560</v>
      </c>
    </row>
    <row r="52" spans="1:12" ht="25.5">
      <c r="A52" s="104">
        <v>6</v>
      </c>
      <c r="B52" s="105" t="s">
        <v>61</v>
      </c>
      <c r="C52" s="105" t="s">
        <v>81</v>
      </c>
      <c r="D52">
        <f t="shared" si="6"/>
        <v>959</v>
      </c>
      <c r="E52">
        <f t="shared" si="6"/>
        <v>650</v>
      </c>
      <c r="F52">
        <f t="shared" si="6"/>
        <v>1609</v>
      </c>
      <c r="G52">
        <f t="shared" si="6"/>
        <v>694</v>
      </c>
      <c r="H52">
        <f t="shared" si="6"/>
        <v>514</v>
      </c>
      <c r="I52">
        <f t="shared" si="6"/>
        <v>1208</v>
      </c>
      <c r="J52">
        <f t="shared" si="6"/>
        <v>22745</v>
      </c>
      <c r="K52">
        <f t="shared" si="6"/>
        <v>21364</v>
      </c>
      <c r="L52">
        <f t="shared" si="6"/>
        <v>44087</v>
      </c>
    </row>
    <row r="53" spans="3:12" ht="12.75">
      <c r="C53" s="107" t="s">
        <v>82</v>
      </c>
      <c r="D53" s="108">
        <f>SUM(D47:D52)</f>
        <v>5066</v>
      </c>
      <c r="E53" s="108">
        <f aca="true" t="shared" si="7" ref="E53:L53">SUM(E47:E52)</f>
        <v>3963</v>
      </c>
      <c r="F53" s="108">
        <f t="shared" si="7"/>
        <v>9029</v>
      </c>
      <c r="G53" s="108">
        <f t="shared" si="7"/>
        <v>3464</v>
      </c>
      <c r="H53" s="108">
        <f t="shared" si="7"/>
        <v>2901</v>
      </c>
      <c r="I53" s="108">
        <f t="shared" si="7"/>
        <v>6365</v>
      </c>
      <c r="J53" s="108">
        <f t="shared" si="7"/>
        <v>156455</v>
      </c>
      <c r="K53" s="108">
        <f t="shared" si="7"/>
        <v>159874</v>
      </c>
      <c r="L53" s="108">
        <f t="shared" si="7"/>
        <v>316331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Michael Behrman</cp:lastModifiedBy>
  <cp:lastPrinted>2005-11-01T13:10:51Z</cp:lastPrinted>
  <dcterms:created xsi:type="dcterms:W3CDTF">2005-09-12T07:53:31Z</dcterms:created>
  <dcterms:modified xsi:type="dcterms:W3CDTF">2006-06-21T10:49:21Z</dcterms:modified>
  <cp:category/>
  <cp:version/>
  <cp:contentType/>
  <cp:contentStatus/>
</cp:coreProperties>
</file>