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210" windowHeight="4170" tabRatio="848" activeTab="9"/>
  </bookViews>
  <sheets>
    <sheet name="Enrol LGA" sheetId="1" r:id="rId1"/>
    <sheet name="Teacher" sheetId="2" r:id="rId2"/>
    <sheet name="Num Schools" sheetId="3" r:id="rId3"/>
    <sheet name="GER" sheetId="4" r:id="rId4"/>
    <sheet name="NER" sheetId="5" r:id="rId5"/>
    <sheet name="Enrol By Age" sheetId="6" r:id="rId6"/>
    <sheet name="ECCD1" sheetId="7" r:id="rId7"/>
    <sheet name="ECCD2" sheetId="8" r:id="rId8"/>
    <sheet name="Enrol Details" sheetId="9" r:id="rId9"/>
    <sheet name="About" sheetId="10" r:id="rId10"/>
  </sheets>
  <definedNames>
    <definedName name="_xlnm.Print_Area" localSheetId="0">'Enrol LGA'!$A$1:$J$37</definedName>
    <definedName name="_xlnm.Print_Area" localSheetId="3">'GER'!$A$1:$F$48</definedName>
    <definedName name="_xlnm.Print_Area" localSheetId="4">'NER'!$A$1:$F$48</definedName>
    <definedName name="_xlnm.Print_Area" localSheetId="2">'Num Schools'!$A$1:$I$15</definedName>
    <definedName name="_xlnm.Print_Area" localSheetId="1">'Teacher'!$A$1:$T$34</definedName>
  </definedNames>
  <calcPr fullCalcOnLoad="1"/>
</workbook>
</file>

<file path=xl/sharedStrings.xml><?xml version="1.0" encoding="utf-8"?>
<sst xmlns="http://schemas.openxmlformats.org/spreadsheetml/2006/main" count="489" uniqueCount="163">
  <si>
    <t>Total</t>
  </si>
  <si>
    <t>Male</t>
  </si>
  <si>
    <t>Female</t>
  </si>
  <si>
    <t>Region</t>
  </si>
  <si>
    <t>Q</t>
  </si>
  <si>
    <t>UQ</t>
  </si>
  <si>
    <t>.</t>
  </si>
  <si>
    <t>Male %</t>
  </si>
  <si>
    <t>Female %</t>
  </si>
  <si>
    <t xml:space="preserve">Total: </t>
  </si>
  <si>
    <t>Lower Basic</t>
  </si>
  <si>
    <t>Upper Basic</t>
  </si>
  <si>
    <t>Senior Secondary</t>
  </si>
  <si>
    <t>Schools</t>
  </si>
  <si>
    <t>KQ</t>
  </si>
  <si>
    <t>KUQ</t>
  </si>
  <si>
    <t>No. of</t>
  </si>
  <si>
    <t xml:space="preserve">Teacher to </t>
  </si>
  <si>
    <t>Student Ratio*</t>
  </si>
  <si>
    <t>Q = Qualified</t>
  </si>
  <si>
    <t>QU = Unqualified</t>
  </si>
  <si>
    <t>KQ = Koranic Qualified Teachers</t>
  </si>
  <si>
    <t>KUQ = Koranic Unqualified Teachers</t>
  </si>
  <si>
    <t>TT = Teachers Trainees</t>
  </si>
  <si>
    <t>No. of Schools by Local Government Area (LGA)</t>
  </si>
  <si>
    <t>Local Gov't Area</t>
  </si>
  <si>
    <t>Senior 2nd</t>
  </si>
  <si>
    <t>Total %</t>
  </si>
  <si>
    <t>Student Enrollment</t>
  </si>
  <si>
    <t>Number of Teachers</t>
  </si>
  <si>
    <t>1 - Banjul/KMC</t>
  </si>
  <si>
    <t>2 - Western Division</t>
  </si>
  <si>
    <t>3 - North Bank Division</t>
  </si>
  <si>
    <t>4 - Lower River Division</t>
  </si>
  <si>
    <t>5 - Central River Division</t>
  </si>
  <si>
    <t>6 - Upper River Division</t>
  </si>
  <si>
    <t>1 - Banjul KMC</t>
  </si>
  <si>
    <t>2 - Brikama</t>
  </si>
  <si>
    <t>3 - Kerewan</t>
  </si>
  <si>
    <t>4 - Mansankonko</t>
  </si>
  <si>
    <t>5 - Janjanbureh</t>
  </si>
  <si>
    <t>6 - Basse</t>
  </si>
  <si>
    <t>Local Government Area</t>
  </si>
  <si>
    <t>TT</t>
  </si>
  <si>
    <t>Others</t>
  </si>
  <si>
    <t>*Enrollment figures do not include Madrassa schools</t>
  </si>
  <si>
    <t># Schools</t>
  </si>
  <si>
    <t>** Ratios represent the number of students to the number of schools</t>
  </si>
  <si>
    <t>Ratio**</t>
  </si>
  <si>
    <t>Region_ID</t>
  </si>
  <si>
    <t>School_Type</t>
  </si>
  <si>
    <t>M7TO12</t>
  </si>
  <si>
    <t>F7TO12</t>
  </si>
  <si>
    <t>T7TO12</t>
  </si>
  <si>
    <t>P7-12M</t>
  </si>
  <si>
    <t>P7-12F</t>
  </si>
  <si>
    <t>P7-12T</t>
  </si>
  <si>
    <t>Banjul/KMC</t>
  </si>
  <si>
    <t>LBS</t>
  </si>
  <si>
    <t>WD</t>
  </si>
  <si>
    <t>NBD</t>
  </si>
  <si>
    <t>LRD</t>
  </si>
  <si>
    <t>CRD</t>
  </si>
  <si>
    <t>URD</t>
  </si>
  <si>
    <t>M13TO15</t>
  </si>
  <si>
    <t>F13TO15</t>
  </si>
  <si>
    <t>P13-15M</t>
  </si>
  <si>
    <t>P13-15F</t>
  </si>
  <si>
    <t>P13-15T</t>
  </si>
  <si>
    <t>UBS</t>
  </si>
  <si>
    <t>M16TO18</t>
  </si>
  <si>
    <t>F16TO18</t>
  </si>
  <si>
    <t>T16TO18</t>
  </si>
  <si>
    <t>P16-18M</t>
  </si>
  <si>
    <t>P16-18F</t>
  </si>
  <si>
    <t>P16-18T</t>
  </si>
  <si>
    <t>SSS</t>
  </si>
  <si>
    <t>MT</t>
  </si>
  <si>
    <t>FT</t>
  </si>
  <si>
    <t>TOTAL</t>
  </si>
  <si>
    <t>T13TO15</t>
  </si>
  <si>
    <t>Basic Cycle</t>
  </si>
  <si>
    <t>*** Enrollment figures include BCS Enrollment Grades 1-6</t>
  </si>
  <si>
    <t>**** Enrollment figures include BCS Enrollment Grades 7-9</t>
  </si>
  <si>
    <t>Lower Basic and Basic Cycle Schools (Grades 1-6)***</t>
  </si>
  <si>
    <t>Upper Basic and Basic Cycle Schools (Grades 7-9)****</t>
  </si>
  <si>
    <t>Senior Secondary Schools (Grades 10-12)</t>
  </si>
  <si>
    <t>* Teacher to Student ratio is obtained by Total number of students divided by total number of teachers (excluding teacher trainees), not including Madrassa school students or Koranic teachers</t>
  </si>
  <si>
    <t>Lower Basic Education (Grades 1-6)</t>
  </si>
  <si>
    <t>Upper Basic Education (Grades 7-9)</t>
  </si>
  <si>
    <t>Basic Education (Grades 1-9)</t>
  </si>
  <si>
    <t>Senior Secondary Education (Grades 10-12)</t>
  </si>
  <si>
    <t>*Figures do not include Madrassa schools</t>
  </si>
  <si>
    <t>National**</t>
  </si>
  <si>
    <t>Lower Basic Enrolment (Grades 1 - 6)</t>
  </si>
  <si>
    <t>Ownership</t>
  </si>
  <si>
    <t>Under 7</t>
  </si>
  <si>
    <t>Under 7 (Female)</t>
  </si>
  <si>
    <t>Over 12</t>
  </si>
  <si>
    <t>Over 12 (Female)</t>
  </si>
  <si>
    <t>Total (Female)</t>
  </si>
  <si>
    <t>Government</t>
  </si>
  <si>
    <t>Grant-Aided</t>
  </si>
  <si>
    <t>Private</t>
  </si>
  <si>
    <t>2 - WD</t>
  </si>
  <si>
    <t>3 - NBD</t>
  </si>
  <si>
    <t>4 - LRD</t>
  </si>
  <si>
    <t>5 - CRD</t>
  </si>
  <si>
    <t>6 - URD</t>
  </si>
  <si>
    <t>Error Check</t>
  </si>
  <si>
    <t>Upper Basic Enrolment (Grades 7 - 9)</t>
  </si>
  <si>
    <t>Under 13</t>
  </si>
  <si>
    <t>Under 13 (Female)</t>
  </si>
  <si>
    <t>Over 15</t>
  </si>
  <si>
    <t>Over 15 (Female)</t>
  </si>
  <si>
    <t>Senior Secondary Enrolment (Grades 10 - 12)</t>
  </si>
  <si>
    <t>Reg</t>
  </si>
  <si>
    <t>Under 16</t>
  </si>
  <si>
    <t>Under 16 (Female)</t>
  </si>
  <si>
    <t>Over 19</t>
  </si>
  <si>
    <t>Over 19 (Female)</t>
  </si>
  <si>
    <t>Update History:</t>
  </si>
  <si>
    <t>Date</t>
  </si>
  <si>
    <t>Change</t>
  </si>
  <si>
    <t>Updated enrolment figures to reflect new estimates.</t>
  </si>
  <si>
    <t>National</t>
  </si>
  <si>
    <t>Updated population figures to reflect data smoothing from 2003 census information.</t>
  </si>
  <si>
    <t>* Calculations based on population figures from 2003 census</t>
  </si>
  <si>
    <t>Updated school counts to reflect BCS cleaning.</t>
  </si>
  <si>
    <t>Year</t>
  </si>
  <si>
    <t>NumCentres</t>
  </si>
  <si>
    <t>SumOfL1M</t>
  </si>
  <si>
    <t>SumOfL1F</t>
  </si>
  <si>
    <t>SumOfL2M</t>
  </si>
  <si>
    <t>SumOfL2F</t>
  </si>
  <si>
    <t>SumOfL3M</t>
  </si>
  <si>
    <t>SumOfL3F</t>
  </si>
  <si>
    <t>SumOfL4M</t>
  </si>
  <si>
    <t>SumOfL4F</t>
  </si>
  <si>
    <t>TrainedFacilM</t>
  </si>
  <si>
    <t>TrainedFacilF</t>
  </si>
  <si>
    <t>UntrainedFacilM</t>
  </si>
  <si>
    <t>UntrainedFacilF</t>
  </si>
  <si>
    <t>Early Childhood Care and Development Centres</t>
  </si>
  <si>
    <t>Enrolment</t>
  </si>
  <si>
    <t>Facilitators</t>
  </si>
  <si>
    <t>Trained</t>
  </si>
  <si>
    <t>Untrained</t>
  </si>
  <si>
    <t>Centres</t>
  </si>
  <si>
    <t>Student:Centre Ratio</t>
  </si>
  <si>
    <t>Student:Facilitator Ratio</t>
  </si>
  <si>
    <t>Updated enrolment by age to contain school counts by ownership.</t>
  </si>
  <si>
    <t>Mission</t>
  </si>
  <si>
    <t>Community</t>
  </si>
  <si>
    <t>NGO</t>
  </si>
  <si>
    <t>N/A</t>
  </si>
  <si>
    <t>Trained Male</t>
  </si>
  <si>
    <t>Trained Female</t>
  </si>
  <si>
    <t>Untrained Male</t>
  </si>
  <si>
    <t>Untrained Female</t>
  </si>
  <si>
    <t>Early Childhood Care and Development Centres - By Owernship</t>
  </si>
  <si>
    <t>Added early childhood by ownership section (ECCD2).</t>
  </si>
  <si>
    <t>Added an early childhood section (ECCD1).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</si>
</sst>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  <numFmt numFmtId="178" formatCode="mmm\-yyyy"/>
  </numFmts>
  <fonts count="2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u val="single"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4" borderId="6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8" xfId="0" applyBorder="1" applyAlignment="1">
      <alignment vertical="center"/>
    </xf>
    <xf numFmtId="0" fontId="0" fillId="0" borderId="5" xfId="0" applyBorder="1" applyAlignment="1">
      <alignment/>
    </xf>
    <xf numFmtId="0" fontId="8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12" fillId="0" borderId="4" xfId="0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3" borderId="0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5" fillId="0" borderId="9" xfId="24" applyFont="1" applyFill="1" applyBorder="1" applyAlignment="1">
      <alignment horizontal="right" wrapText="1"/>
      <protection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17" fillId="0" borderId="10" xfId="22" applyFont="1" applyFill="1" applyBorder="1" applyAlignment="1">
      <alignment horizontal="left" wrapText="1"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4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 textRotation="90"/>
    </xf>
    <xf numFmtId="0" fontId="6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0" fontId="6" fillId="0" borderId="6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 textRotation="90"/>
    </xf>
    <xf numFmtId="10" fontId="6" fillId="3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0" fontId="6" fillId="3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4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" fillId="4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77" fontId="0" fillId="0" borderId="0" xfId="0" applyNumberFormat="1" applyAlignment="1">
      <alignment/>
    </xf>
    <xf numFmtId="0" fontId="15" fillId="5" borderId="12" xfId="23" applyFont="1" applyFill="1" applyBorder="1" applyAlignment="1">
      <alignment horizontal="center"/>
      <protection/>
    </xf>
    <xf numFmtId="0" fontId="15" fillId="0" borderId="9" xfId="23" applyFont="1" applyFill="1" applyBorder="1" applyAlignment="1">
      <alignment horizontal="right" wrapText="1"/>
      <protection/>
    </xf>
    <xf numFmtId="0" fontId="15" fillId="0" borderId="9" xfId="23" applyFont="1" applyFill="1" applyBorder="1" applyAlignment="1">
      <alignment wrapText="1"/>
      <protection/>
    </xf>
    <xf numFmtId="0" fontId="15" fillId="0" borderId="9" xfId="21" applyFont="1" applyFill="1" applyBorder="1" applyAlignment="1">
      <alignment wrapText="1"/>
      <protection/>
    </xf>
    <xf numFmtId="0" fontId="15" fillId="0" borderId="9" xfId="21" applyFont="1" applyFill="1" applyBorder="1" applyAlignment="1">
      <alignment horizontal="right" wrapText="1"/>
      <protection/>
    </xf>
    <xf numFmtId="0" fontId="15" fillId="0" borderId="10" xfId="23" applyFont="1" applyFill="1" applyBorder="1" applyAlignment="1">
      <alignment wrapText="1"/>
      <protection/>
    </xf>
    <xf numFmtId="0" fontId="17" fillId="0" borderId="10" xfId="23" applyFont="1" applyFill="1" applyBorder="1" applyAlignment="1">
      <alignment wrapText="1"/>
      <protection/>
    </xf>
    <xf numFmtId="0" fontId="9" fillId="0" borderId="5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9" fillId="3" borderId="5" xfId="0" applyFont="1" applyFill="1" applyBorder="1" applyAlignment="1">
      <alignment/>
    </xf>
    <xf numFmtId="0" fontId="9" fillId="3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2" fillId="0" borderId="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2" fillId="3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 By Age" xfId="21"/>
    <cellStyle name="Normal_Enrol Details" xfId="22"/>
    <cellStyle name="Normal_Enrol Details_1" xfId="23"/>
    <cellStyle name="Normal_N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10</xdr:col>
      <xdr:colOff>9525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57150"/>
          <a:ext cx="5372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1: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(2000-2001) Enrollment By Region*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19</xdr:col>
      <xdr:colOff>38100</xdr:colOff>
      <xdr:row>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38100"/>
          <a:ext cx="9048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2: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(2000-2001) Comparison of Student Enrolment &amp; Number of Teachers by Area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9</xdr:col>
      <xdr:colOff>9525</xdr:colOff>
      <xdr:row>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47625"/>
          <a:ext cx="59531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3: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(2000-2001) Number of Schools by Local Government Area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571500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" y="76200"/>
          <a:ext cx="352425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4: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(2000-2001) Gross Enrollment Ratio 
by Local Government Area*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5</xdr:col>
      <xdr:colOff>95250</xdr:colOff>
      <xdr:row>1</xdr:row>
      <xdr:rowOff>523875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76200"/>
          <a:ext cx="35242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sng" baseline="0">
              <a:latin typeface="Arial"/>
              <a:ea typeface="Arial"/>
              <a:cs typeface="Arial"/>
            </a:rPr>
            <a:t>Table 5: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
(2000-2001) National Enrollment Ratio 
by Local Government Area*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I7" sqref="I7"/>
    </sheetView>
  </sheetViews>
  <sheetFormatPr defaultColWidth="9.140625" defaultRowHeight="12.75"/>
  <cols>
    <col min="1" max="1" width="1.28515625" style="0" customWidth="1"/>
    <col min="2" max="2" width="26.421875" style="0" customWidth="1"/>
    <col min="3" max="5" width="10.7109375" style="46" customWidth="1"/>
    <col min="6" max="6" width="1.28515625" style="0" customWidth="1"/>
    <col min="7" max="7" width="9.7109375" style="46" bestFit="1" customWidth="1"/>
    <col min="8" max="8" width="1.28515625" style="0" customWidth="1"/>
    <col min="9" max="9" width="7.140625" style="46" bestFit="1" customWidth="1"/>
    <col min="10" max="10" width="1.28515625" style="0" customWidth="1"/>
    <col min="11" max="11" width="10.8515625" style="0" bestFit="1" customWidth="1"/>
    <col min="12" max="12" width="0" style="0" hidden="1" customWidth="1"/>
  </cols>
  <sheetData>
    <row r="1" spans="1:9" ht="15.75">
      <c r="A1" s="1"/>
      <c r="B1" s="1"/>
      <c r="C1" s="72"/>
      <c r="D1" s="72"/>
      <c r="E1" s="72"/>
      <c r="G1" s="72"/>
      <c r="I1" s="72"/>
    </row>
    <row r="2" spans="1:9" ht="15.75">
      <c r="A2" s="11"/>
      <c r="B2" s="11"/>
      <c r="C2" s="72"/>
      <c r="D2" s="72"/>
      <c r="E2" s="72"/>
      <c r="G2" s="72"/>
      <c r="I2" s="72"/>
    </row>
    <row r="3" spans="1:9" ht="15.75">
      <c r="A3" s="11"/>
      <c r="B3" s="11"/>
      <c r="C3" s="72"/>
      <c r="D3" s="72"/>
      <c r="E3" s="72"/>
      <c r="G3" s="72"/>
      <c r="I3" s="72"/>
    </row>
    <row r="4" spans="1:11" ht="15.75" customHeight="1">
      <c r="A4" s="171" t="s">
        <v>84</v>
      </c>
      <c r="B4" s="172"/>
      <c r="C4" s="172"/>
      <c r="D4" s="172"/>
      <c r="E4" s="172"/>
      <c r="F4" s="172"/>
      <c r="G4" s="172"/>
      <c r="H4" s="172"/>
      <c r="I4" s="172"/>
      <c r="J4" s="173"/>
      <c r="K4" s="2"/>
    </row>
    <row r="5" spans="1:11" s="20" customFormat="1" ht="15.75" customHeight="1">
      <c r="A5" s="26"/>
      <c r="B5" s="12" t="s">
        <v>42</v>
      </c>
      <c r="C5" s="13" t="s">
        <v>1</v>
      </c>
      <c r="D5" s="13" t="s">
        <v>2</v>
      </c>
      <c r="E5" s="13" t="s">
        <v>0</v>
      </c>
      <c r="F5" s="88"/>
      <c r="G5" s="13" t="s">
        <v>46</v>
      </c>
      <c r="H5" s="88"/>
      <c r="I5" s="13" t="s">
        <v>48</v>
      </c>
      <c r="J5" s="70"/>
      <c r="K5" s="23"/>
    </row>
    <row r="6" spans="1:12" s="20" customFormat="1" ht="15.75" customHeight="1">
      <c r="A6" s="26"/>
      <c r="B6" s="66" t="s">
        <v>36</v>
      </c>
      <c r="C6" s="15">
        <f>'Enrol Details'!D2</f>
        <v>20348</v>
      </c>
      <c r="D6" s="15">
        <f>'Enrol Details'!E2</f>
        <v>20604</v>
      </c>
      <c r="E6" s="15">
        <f aca="true" t="shared" si="0" ref="E6:E11">SUM(C6:D6)</f>
        <v>40952</v>
      </c>
      <c r="F6" s="92"/>
      <c r="G6" s="15">
        <f>'Num Schools'!C6+'Num Schools'!E6</f>
        <v>36</v>
      </c>
      <c r="H6" s="92"/>
      <c r="I6" s="15" t="str">
        <f>CONCATENATE(L6,":1")</f>
        <v>1138:1</v>
      </c>
      <c r="J6" s="67"/>
      <c r="K6" s="23"/>
      <c r="L6" s="20">
        <f>ROUNDUP(E6/G6,0)</f>
        <v>1138</v>
      </c>
    </row>
    <row r="7" spans="1:12" s="20" customFormat="1" ht="15.75" customHeight="1">
      <c r="A7" s="26"/>
      <c r="B7" s="14" t="s">
        <v>37</v>
      </c>
      <c r="C7" s="84">
        <f>'Enrol Details'!D3</f>
        <v>26039</v>
      </c>
      <c r="D7" s="84">
        <f>'Enrol Details'!E3</f>
        <v>23031</v>
      </c>
      <c r="E7" s="84">
        <f t="shared" si="0"/>
        <v>49070</v>
      </c>
      <c r="F7" s="94"/>
      <c r="G7" s="84">
        <f>'Num Schools'!C7+'Num Schools'!E7</f>
        <v>75</v>
      </c>
      <c r="H7" s="94"/>
      <c r="I7" s="84" t="str">
        <f aca="true" t="shared" si="1" ref="I7:I12">CONCATENATE(L7,":1")</f>
        <v>655:1</v>
      </c>
      <c r="J7" s="67"/>
      <c r="K7" s="23"/>
      <c r="L7" s="20">
        <f aca="true" t="shared" si="2" ref="L7:L32">ROUNDUP(E7/G7,0)</f>
        <v>655</v>
      </c>
    </row>
    <row r="8" spans="1:12" s="20" customFormat="1" ht="15.75" customHeight="1">
      <c r="A8" s="26"/>
      <c r="B8" s="66" t="s">
        <v>38</v>
      </c>
      <c r="C8" s="15">
        <f>'Enrol Details'!D4</f>
        <v>11453</v>
      </c>
      <c r="D8" s="15">
        <f>'Enrol Details'!E4</f>
        <v>9197</v>
      </c>
      <c r="E8" s="15">
        <f t="shared" si="0"/>
        <v>20650</v>
      </c>
      <c r="F8" s="92"/>
      <c r="G8" s="15">
        <f>'Num Schools'!C8+'Num Schools'!E8</f>
        <v>66</v>
      </c>
      <c r="H8" s="92"/>
      <c r="I8" s="15" t="str">
        <f t="shared" si="1"/>
        <v>313:1</v>
      </c>
      <c r="J8" s="67"/>
      <c r="K8" s="23"/>
      <c r="L8" s="20">
        <f t="shared" si="2"/>
        <v>313</v>
      </c>
    </row>
    <row r="9" spans="1:12" s="20" customFormat="1" ht="15.75" customHeight="1">
      <c r="A9" s="26"/>
      <c r="B9" s="14" t="s">
        <v>39</v>
      </c>
      <c r="C9" s="84">
        <f>'Enrol Details'!D5</f>
        <v>5596</v>
      </c>
      <c r="D9" s="84">
        <f>'Enrol Details'!E5</f>
        <v>4713</v>
      </c>
      <c r="E9" s="84">
        <f t="shared" si="0"/>
        <v>10309</v>
      </c>
      <c r="F9" s="94"/>
      <c r="G9" s="84">
        <f>'Num Schools'!C9+'Num Schools'!E9</f>
        <v>40</v>
      </c>
      <c r="H9" s="94"/>
      <c r="I9" s="84" t="str">
        <f t="shared" si="1"/>
        <v>258:1</v>
      </c>
      <c r="J9" s="67"/>
      <c r="K9" s="23"/>
      <c r="L9" s="20">
        <f t="shared" si="2"/>
        <v>258</v>
      </c>
    </row>
    <row r="10" spans="1:12" s="20" customFormat="1" ht="15.75" customHeight="1">
      <c r="A10" s="26"/>
      <c r="B10" s="66" t="s">
        <v>40</v>
      </c>
      <c r="C10" s="15">
        <f>'Enrol Details'!D6</f>
        <v>9990</v>
      </c>
      <c r="D10" s="15">
        <f>'Enrol Details'!E6</f>
        <v>9669</v>
      </c>
      <c r="E10" s="15">
        <f t="shared" si="0"/>
        <v>19659</v>
      </c>
      <c r="F10" s="92"/>
      <c r="G10" s="15">
        <f>'Num Schools'!C10+'Num Schools'!E10</f>
        <v>70</v>
      </c>
      <c r="H10" s="92"/>
      <c r="I10" s="15" t="str">
        <f t="shared" si="1"/>
        <v>281:1</v>
      </c>
      <c r="J10" s="67"/>
      <c r="K10" s="23"/>
      <c r="L10" s="20">
        <f t="shared" si="2"/>
        <v>281</v>
      </c>
    </row>
    <row r="11" spans="1:12" s="20" customFormat="1" ht="15.75" customHeight="1">
      <c r="A11" s="26"/>
      <c r="B11" s="14" t="s">
        <v>41</v>
      </c>
      <c r="C11" s="85">
        <f>'Enrol Details'!D7</f>
        <v>8967</v>
      </c>
      <c r="D11" s="85">
        <f>'Enrol Details'!E7</f>
        <v>7487</v>
      </c>
      <c r="E11" s="85">
        <f t="shared" si="0"/>
        <v>16454</v>
      </c>
      <c r="F11" s="94"/>
      <c r="G11" s="85">
        <f>'Num Schools'!C11+'Num Schools'!E11</f>
        <v>63</v>
      </c>
      <c r="H11" s="94"/>
      <c r="I11" s="85" t="str">
        <f t="shared" si="1"/>
        <v>262:1</v>
      </c>
      <c r="J11" s="67"/>
      <c r="K11" s="23"/>
      <c r="L11" s="20">
        <f t="shared" si="2"/>
        <v>262</v>
      </c>
    </row>
    <row r="12" spans="1:12" s="20" customFormat="1" ht="15.75" customHeight="1">
      <c r="A12" s="68"/>
      <c r="B12" s="69" t="s">
        <v>9</v>
      </c>
      <c r="C12" s="96">
        <f>SUM(C6:C11)</f>
        <v>82393</v>
      </c>
      <c r="D12" s="96">
        <f>SUM(D6:D11)</f>
        <v>74701</v>
      </c>
      <c r="E12" s="96">
        <f>SUM(E6:E11)</f>
        <v>157094</v>
      </c>
      <c r="F12" s="93"/>
      <c r="G12" s="96">
        <f>SUM(G6:G11)</f>
        <v>350</v>
      </c>
      <c r="H12" s="93"/>
      <c r="I12" s="96" t="str">
        <f t="shared" si="1"/>
        <v>449:1</v>
      </c>
      <c r="J12" s="73"/>
      <c r="K12" s="23"/>
      <c r="L12" s="20">
        <f t="shared" si="2"/>
        <v>449</v>
      </c>
    </row>
    <row r="13" spans="1:11" s="20" customFormat="1" ht="15.75" customHeight="1">
      <c r="A13" s="18"/>
      <c r="B13" s="42"/>
      <c r="C13" s="15"/>
      <c r="D13" s="15"/>
      <c r="E13" s="15"/>
      <c r="F13" s="88"/>
      <c r="G13" s="15"/>
      <c r="H13" s="88"/>
      <c r="I13" s="15"/>
      <c r="J13" s="88"/>
      <c r="K13" s="23"/>
    </row>
    <row r="14" spans="1:11" s="20" customFormat="1" ht="15.75" customHeight="1">
      <c r="A14" s="168" t="s">
        <v>85</v>
      </c>
      <c r="B14" s="169"/>
      <c r="C14" s="169"/>
      <c r="D14" s="169"/>
      <c r="E14" s="169"/>
      <c r="F14" s="169"/>
      <c r="G14" s="169"/>
      <c r="H14" s="169"/>
      <c r="I14" s="169"/>
      <c r="J14" s="170"/>
      <c r="K14" s="23"/>
    </row>
    <row r="15" spans="1:11" s="20" customFormat="1" ht="15.75" customHeight="1">
      <c r="A15" s="26"/>
      <c r="B15" s="12" t="s">
        <v>42</v>
      </c>
      <c r="C15" s="13" t="s">
        <v>1</v>
      </c>
      <c r="D15" s="13" t="s">
        <v>2</v>
      </c>
      <c r="E15" s="13" t="s">
        <v>0</v>
      </c>
      <c r="F15" s="88"/>
      <c r="G15" s="13" t="s">
        <v>46</v>
      </c>
      <c r="H15" s="88"/>
      <c r="I15" s="13" t="s">
        <v>48</v>
      </c>
      <c r="J15" s="70"/>
      <c r="K15" s="23"/>
    </row>
    <row r="16" spans="1:12" s="20" customFormat="1" ht="15.75" customHeight="1">
      <c r="A16" s="26"/>
      <c r="B16" s="66" t="s">
        <v>36</v>
      </c>
      <c r="C16" s="15">
        <f>'Enrol Details'!D11</f>
        <v>7381</v>
      </c>
      <c r="D16" s="15">
        <f>'Enrol Details'!E11</f>
        <v>7151</v>
      </c>
      <c r="E16" s="15">
        <f aca="true" t="shared" si="3" ref="E16:E21">SUM(C16:D16)</f>
        <v>14532</v>
      </c>
      <c r="F16" s="66"/>
      <c r="G16" s="15">
        <f>'Num Schools'!D6+'Num Schools'!E6</f>
        <v>30</v>
      </c>
      <c r="H16" s="66"/>
      <c r="I16" s="15" t="str">
        <f>CONCATENATE(L16,":1")</f>
        <v>485:1</v>
      </c>
      <c r="J16" s="74"/>
      <c r="K16" s="23"/>
      <c r="L16" s="20">
        <f t="shared" si="2"/>
        <v>485</v>
      </c>
    </row>
    <row r="17" spans="1:12" s="20" customFormat="1" ht="15.75" customHeight="1">
      <c r="A17" s="26"/>
      <c r="B17" s="14" t="s">
        <v>37</v>
      </c>
      <c r="C17" s="84">
        <f>'Enrol Details'!D12</f>
        <v>7838</v>
      </c>
      <c r="D17" s="84">
        <f>'Enrol Details'!E12</f>
        <v>5367</v>
      </c>
      <c r="E17" s="84">
        <f t="shared" si="3"/>
        <v>13205</v>
      </c>
      <c r="F17" s="14"/>
      <c r="G17" s="84">
        <f>'Num Schools'!D7+'Num Schools'!E7</f>
        <v>24</v>
      </c>
      <c r="H17" s="14"/>
      <c r="I17" s="84" t="str">
        <f aca="true" t="shared" si="4" ref="I17:I22">CONCATENATE(L17,":1")</f>
        <v>551:1</v>
      </c>
      <c r="J17" s="74"/>
      <c r="K17" s="23"/>
      <c r="L17" s="20">
        <f t="shared" si="2"/>
        <v>551</v>
      </c>
    </row>
    <row r="18" spans="1:12" s="20" customFormat="1" ht="15.75" customHeight="1">
      <c r="A18" s="26"/>
      <c r="B18" s="66" t="s">
        <v>38</v>
      </c>
      <c r="C18" s="15">
        <f>'Enrol Details'!D13</f>
        <v>3281</v>
      </c>
      <c r="D18" s="15">
        <f>'Enrol Details'!E13</f>
        <v>1924</v>
      </c>
      <c r="E18" s="15">
        <f t="shared" si="3"/>
        <v>5205</v>
      </c>
      <c r="F18" s="66"/>
      <c r="G18" s="15">
        <f>'Num Schools'!D8+'Num Schools'!E8</f>
        <v>15</v>
      </c>
      <c r="H18" s="66"/>
      <c r="I18" s="15" t="str">
        <f t="shared" si="4"/>
        <v>347:1</v>
      </c>
      <c r="J18" s="74"/>
      <c r="K18" s="23"/>
      <c r="L18" s="20">
        <f t="shared" si="2"/>
        <v>347</v>
      </c>
    </row>
    <row r="19" spans="1:12" s="20" customFormat="1" ht="15.75" customHeight="1">
      <c r="A19" s="26"/>
      <c r="B19" s="14" t="s">
        <v>39</v>
      </c>
      <c r="C19" s="84">
        <f>'Enrol Details'!D14</f>
        <v>1448</v>
      </c>
      <c r="D19" s="84">
        <f>'Enrol Details'!E14</f>
        <v>835</v>
      </c>
      <c r="E19" s="84">
        <f t="shared" si="3"/>
        <v>2283</v>
      </c>
      <c r="F19" s="14"/>
      <c r="G19" s="84">
        <f>'Num Schools'!D9+'Num Schools'!E9</f>
        <v>6</v>
      </c>
      <c r="H19" s="14"/>
      <c r="I19" s="84" t="str">
        <f t="shared" si="4"/>
        <v>381:1</v>
      </c>
      <c r="J19" s="74"/>
      <c r="K19" s="23"/>
      <c r="L19" s="20">
        <f t="shared" si="2"/>
        <v>381</v>
      </c>
    </row>
    <row r="20" spans="1:12" s="20" customFormat="1" ht="15.75" customHeight="1">
      <c r="A20" s="26"/>
      <c r="B20" s="66" t="s">
        <v>40</v>
      </c>
      <c r="C20" s="15">
        <f>'Enrol Details'!D15</f>
        <v>2215</v>
      </c>
      <c r="D20" s="15">
        <f>'Enrol Details'!E15</f>
        <v>1309</v>
      </c>
      <c r="E20" s="15">
        <f t="shared" si="3"/>
        <v>3524</v>
      </c>
      <c r="F20" s="66"/>
      <c r="G20" s="15">
        <f>'Num Schools'!D10+'Num Schools'!E10</f>
        <v>14</v>
      </c>
      <c r="H20" s="66"/>
      <c r="I20" s="15" t="str">
        <f t="shared" si="4"/>
        <v>252:1</v>
      </c>
      <c r="J20" s="74"/>
      <c r="K20" s="23"/>
      <c r="L20" s="20">
        <f t="shared" si="2"/>
        <v>252</v>
      </c>
    </row>
    <row r="21" spans="1:12" s="20" customFormat="1" ht="15.75" customHeight="1">
      <c r="A21" s="26"/>
      <c r="B21" s="14" t="s">
        <v>41</v>
      </c>
      <c r="C21" s="85">
        <f>'Enrol Details'!D16</f>
        <v>1632</v>
      </c>
      <c r="D21" s="85">
        <f>'Enrol Details'!E16</f>
        <v>756</v>
      </c>
      <c r="E21" s="85">
        <f t="shared" si="3"/>
        <v>2388</v>
      </c>
      <c r="F21" s="14"/>
      <c r="G21" s="85">
        <f>'Num Schools'!D11+'Num Schools'!E11</f>
        <v>13</v>
      </c>
      <c r="H21" s="14"/>
      <c r="I21" s="85" t="str">
        <f t="shared" si="4"/>
        <v>184:1</v>
      </c>
      <c r="J21" s="74"/>
      <c r="K21" s="23"/>
      <c r="L21" s="20">
        <f t="shared" si="2"/>
        <v>184</v>
      </c>
    </row>
    <row r="22" spans="1:12" s="20" customFormat="1" ht="15.75" customHeight="1">
      <c r="A22" s="75"/>
      <c r="B22" s="69" t="s">
        <v>9</v>
      </c>
      <c r="C22" s="96">
        <f>SUM(C16:C21)</f>
        <v>23795</v>
      </c>
      <c r="D22" s="96">
        <f>SUM(D16:D21)</f>
        <v>17342</v>
      </c>
      <c r="E22" s="96">
        <f>SUM(E16:E21)</f>
        <v>41137</v>
      </c>
      <c r="F22" s="97"/>
      <c r="G22" s="96">
        <f>SUM(G16:G21)</f>
        <v>102</v>
      </c>
      <c r="H22" s="97"/>
      <c r="I22" s="96" t="str">
        <f t="shared" si="4"/>
        <v>404:1</v>
      </c>
      <c r="J22" s="76"/>
      <c r="K22" s="23"/>
      <c r="L22" s="20">
        <f t="shared" si="2"/>
        <v>404</v>
      </c>
    </row>
    <row r="23" spans="1:11" s="20" customFormat="1" ht="15.75" customHeight="1">
      <c r="A23" s="37"/>
      <c r="B23" s="42"/>
      <c r="C23" s="15"/>
      <c r="D23" s="15"/>
      <c r="E23" s="15"/>
      <c r="F23" s="66"/>
      <c r="G23" s="15"/>
      <c r="H23" s="66"/>
      <c r="I23" s="15"/>
      <c r="J23" s="66"/>
      <c r="K23" s="23"/>
    </row>
    <row r="24" spans="1:11" s="20" customFormat="1" ht="15.75" customHeight="1">
      <c r="A24" s="168" t="s">
        <v>86</v>
      </c>
      <c r="B24" s="169"/>
      <c r="C24" s="169"/>
      <c r="D24" s="169"/>
      <c r="E24" s="169"/>
      <c r="F24" s="169"/>
      <c r="G24" s="169"/>
      <c r="H24" s="169"/>
      <c r="I24" s="169"/>
      <c r="J24" s="170"/>
      <c r="K24" s="23"/>
    </row>
    <row r="25" spans="1:11" s="20" customFormat="1" ht="15.75" customHeight="1">
      <c r="A25" s="26"/>
      <c r="B25" s="12" t="s">
        <v>42</v>
      </c>
      <c r="C25" s="13" t="s">
        <v>1</v>
      </c>
      <c r="D25" s="13" t="s">
        <v>2</v>
      </c>
      <c r="E25" s="13" t="s">
        <v>0</v>
      </c>
      <c r="F25" s="88"/>
      <c r="G25" s="13" t="s">
        <v>46</v>
      </c>
      <c r="H25" s="88"/>
      <c r="I25" s="13" t="s">
        <v>48</v>
      </c>
      <c r="J25" s="70"/>
      <c r="K25" s="23"/>
    </row>
    <row r="26" spans="1:12" s="20" customFormat="1" ht="15.75" customHeight="1">
      <c r="A26" s="26"/>
      <c r="B26" s="66" t="s">
        <v>36</v>
      </c>
      <c r="C26" s="15">
        <f>'Enrol Details'!D20</f>
        <v>6115</v>
      </c>
      <c r="D26" s="15">
        <f>'Enrol Details'!E20</f>
        <v>4228</v>
      </c>
      <c r="E26" s="15">
        <f aca="true" t="shared" si="5" ref="E26:E31">SUM(C26:D26)</f>
        <v>10343</v>
      </c>
      <c r="F26" s="23"/>
      <c r="G26" s="15">
        <f>'Num Schools'!F6</f>
        <v>16</v>
      </c>
      <c r="H26" s="23"/>
      <c r="I26" s="15" t="str">
        <f>CONCATENATE(L26,":1")</f>
        <v>647:1</v>
      </c>
      <c r="J26" s="77"/>
      <c r="K26" s="23"/>
      <c r="L26" s="20">
        <f t="shared" si="2"/>
        <v>647</v>
      </c>
    </row>
    <row r="27" spans="1:12" s="20" customFormat="1" ht="15.75" customHeight="1">
      <c r="A27" s="26"/>
      <c r="B27" s="14" t="s">
        <v>37</v>
      </c>
      <c r="C27" s="84">
        <f>'Enrol Details'!D21</f>
        <v>927</v>
      </c>
      <c r="D27" s="84">
        <f>'Enrol Details'!E21</f>
        <v>532</v>
      </c>
      <c r="E27" s="84">
        <f t="shared" si="5"/>
        <v>1459</v>
      </c>
      <c r="F27" s="95"/>
      <c r="G27" s="84">
        <f>'Num Schools'!F7</f>
        <v>7</v>
      </c>
      <c r="H27" s="95"/>
      <c r="I27" s="84" t="str">
        <f aca="true" t="shared" si="6" ref="I27:I32">CONCATENATE(L27,":1")</f>
        <v>209:1</v>
      </c>
      <c r="J27" s="77"/>
      <c r="K27" s="23"/>
      <c r="L27" s="20">
        <f t="shared" si="2"/>
        <v>209</v>
      </c>
    </row>
    <row r="28" spans="1:12" s="20" customFormat="1" ht="15.75" customHeight="1">
      <c r="A28" s="26"/>
      <c r="B28" s="66" t="s">
        <v>38</v>
      </c>
      <c r="C28" s="15">
        <f>'Enrol Details'!D22</f>
        <v>765</v>
      </c>
      <c r="D28" s="15">
        <f>'Enrol Details'!E22</f>
        <v>278</v>
      </c>
      <c r="E28" s="15">
        <f t="shared" si="5"/>
        <v>1043</v>
      </c>
      <c r="F28" s="23"/>
      <c r="G28" s="15">
        <f>'Num Schools'!F8</f>
        <v>4</v>
      </c>
      <c r="H28" s="23"/>
      <c r="I28" s="15" t="str">
        <f t="shared" si="6"/>
        <v>261:1</v>
      </c>
      <c r="J28" s="77"/>
      <c r="K28" s="23" t="s">
        <v>6</v>
      </c>
      <c r="L28" s="20">
        <f t="shared" si="2"/>
        <v>261</v>
      </c>
    </row>
    <row r="29" spans="1:12" s="20" customFormat="1" ht="15.75" customHeight="1">
      <c r="A29" s="26"/>
      <c r="B29" s="14" t="s">
        <v>39</v>
      </c>
      <c r="C29" s="84">
        <f>'Enrol Details'!D23</f>
        <v>593</v>
      </c>
      <c r="D29" s="84">
        <f>'Enrol Details'!E23</f>
        <v>316</v>
      </c>
      <c r="E29" s="84">
        <f t="shared" si="5"/>
        <v>909</v>
      </c>
      <c r="F29" s="95"/>
      <c r="G29" s="84">
        <f>'Num Schools'!F9</f>
        <v>1</v>
      </c>
      <c r="H29" s="95"/>
      <c r="I29" s="84" t="str">
        <f t="shared" si="6"/>
        <v>909:1</v>
      </c>
      <c r="J29" s="77"/>
      <c r="K29" s="23"/>
      <c r="L29" s="20">
        <f t="shared" si="2"/>
        <v>909</v>
      </c>
    </row>
    <row r="30" spans="1:12" s="20" customFormat="1" ht="15.75" customHeight="1">
      <c r="A30" s="26"/>
      <c r="B30" s="66" t="s">
        <v>40</v>
      </c>
      <c r="C30" s="15">
        <f>'Enrol Details'!D24</f>
        <v>534</v>
      </c>
      <c r="D30" s="15">
        <f>'Enrol Details'!E24</f>
        <v>274</v>
      </c>
      <c r="E30" s="15">
        <f t="shared" si="5"/>
        <v>808</v>
      </c>
      <c r="F30" s="23"/>
      <c r="G30" s="15">
        <f>'Num Schools'!F10</f>
        <v>2</v>
      </c>
      <c r="H30" s="23"/>
      <c r="I30" s="15" t="str">
        <f t="shared" si="6"/>
        <v>404:1</v>
      </c>
      <c r="J30" s="77"/>
      <c r="K30" s="23"/>
      <c r="L30" s="20">
        <f t="shared" si="2"/>
        <v>404</v>
      </c>
    </row>
    <row r="31" spans="1:12" s="20" customFormat="1" ht="15.75" customHeight="1">
      <c r="A31" s="26"/>
      <c r="B31" s="14" t="s">
        <v>41</v>
      </c>
      <c r="C31" s="85">
        <f>'Enrol Details'!D25</f>
        <v>388</v>
      </c>
      <c r="D31" s="85">
        <f>'Enrol Details'!E25</f>
        <v>215</v>
      </c>
      <c r="E31" s="85">
        <f t="shared" si="5"/>
        <v>603</v>
      </c>
      <c r="F31" s="95"/>
      <c r="G31" s="85">
        <f>'Num Schools'!F11</f>
        <v>1</v>
      </c>
      <c r="H31" s="95"/>
      <c r="I31" s="85" t="str">
        <f t="shared" si="6"/>
        <v>603:1</v>
      </c>
      <c r="J31" s="77"/>
      <c r="K31" s="23"/>
      <c r="L31" s="20">
        <f t="shared" si="2"/>
        <v>603</v>
      </c>
    </row>
    <row r="32" spans="1:12" s="20" customFormat="1" ht="15.75" customHeight="1">
      <c r="A32" s="81"/>
      <c r="B32" s="78" t="s">
        <v>9</v>
      </c>
      <c r="C32" s="96">
        <f>SUM(C26:C31)</f>
        <v>9322</v>
      </c>
      <c r="D32" s="96">
        <f>SUM(D26:D31)</f>
        <v>5843</v>
      </c>
      <c r="E32" s="96">
        <f>SUM(E26:E31)</f>
        <v>15165</v>
      </c>
      <c r="F32" s="98"/>
      <c r="G32" s="96">
        <f>SUM(G26:G31)</f>
        <v>31</v>
      </c>
      <c r="H32" s="98"/>
      <c r="I32" s="96" t="str">
        <f t="shared" si="6"/>
        <v>490:1</v>
      </c>
      <c r="J32" s="79"/>
      <c r="K32" s="23"/>
      <c r="L32" s="20">
        <f t="shared" si="2"/>
        <v>490</v>
      </c>
    </row>
    <row r="33" spans="1:11" s="20" customFormat="1" ht="15.75" customHeight="1">
      <c r="A33" s="80"/>
      <c r="B33" s="89"/>
      <c r="C33" s="15"/>
      <c r="D33" s="15"/>
      <c r="E33" s="15"/>
      <c r="F33" s="23"/>
      <c r="G33" s="15"/>
      <c r="H33" s="23"/>
      <c r="I33" s="15"/>
      <c r="J33" s="23"/>
      <c r="K33" s="23"/>
    </row>
    <row r="34" spans="1:9" s="20" customFormat="1" ht="15">
      <c r="A34" s="82"/>
      <c r="B34" s="91" t="s">
        <v>45</v>
      </c>
      <c r="C34" s="83"/>
      <c r="D34" s="83"/>
      <c r="E34" s="83"/>
      <c r="G34" s="83"/>
      <c r="I34" s="83"/>
    </row>
    <row r="35" ht="12.75">
      <c r="B35" s="99" t="s">
        <v>47</v>
      </c>
    </row>
    <row r="36" ht="12.75">
      <c r="B36" t="s">
        <v>82</v>
      </c>
    </row>
    <row r="37" ht="12.75">
      <c r="B37" t="s">
        <v>83</v>
      </c>
    </row>
  </sheetData>
  <mergeCells count="3">
    <mergeCell ref="A14:J14"/>
    <mergeCell ref="A24:J24"/>
    <mergeCell ref="A4:J4"/>
  </mergeCells>
  <printOptions horizontalCentered="1"/>
  <pageMargins left="0.75" right="0.75" top="0.88" bottom="1" header="0.5" footer="0.5"/>
  <pageSetup horizontalDpi="300" verticalDpi="300" orientation="portrait" paperSize="9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B7" sqref="B7"/>
    </sheetView>
  </sheetViews>
  <sheetFormatPr defaultColWidth="9.140625" defaultRowHeight="12.75"/>
  <cols>
    <col min="1" max="1" width="12.140625" style="0" customWidth="1"/>
  </cols>
  <sheetData>
    <row r="1" ht="12.75">
      <c r="A1" s="101" t="s">
        <v>121</v>
      </c>
    </row>
    <row r="2" spans="1:2" ht="12.75">
      <c r="A2" s="143" t="s">
        <v>122</v>
      </c>
      <c r="B2" s="143" t="s">
        <v>123</v>
      </c>
    </row>
    <row r="3" spans="1:2" ht="12.75">
      <c r="A3" s="144">
        <v>38985</v>
      </c>
      <c r="B3" t="s">
        <v>124</v>
      </c>
    </row>
    <row r="4" spans="1:2" ht="12.75">
      <c r="A4" s="144">
        <v>38988</v>
      </c>
      <c r="B4" t="s">
        <v>126</v>
      </c>
    </row>
    <row r="5" spans="1:2" ht="12.75">
      <c r="A5" s="144">
        <v>38994</v>
      </c>
      <c r="B5" t="s">
        <v>128</v>
      </c>
    </row>
    <row r="6" spans="1:2" ht="12.75">
      <c r="A6" s="144">
        <v>39119</v>
      </c>
      <c r="B6" t="s">
        <v>162</v>
      </c>
    </row>
    <row r="7" spans="1:2" ht="12.75">
      <c r="A7" s="144">
        <v>39119</v>
      </c>
      <c r="B7" t="s">
        <v>151</v>
      </c>
    </row>
    <row r="8" spans="1:2" ht="12.75">
      <c r="A8" s="144">
        <v>39120</v>
      </c>
      <c r="B8" t="s">
        <v>161</v>
      </c>
    </row>
    <row r="9" ht="12.75">
      <c r="A9" s="144"/>
    </row>
    <row r="10" ht="12.75">
      <c r="A10" s="144"/>
    </row>
    <row r="11" ht="12.75">
      <c r="A11" s="144"/>
    </row>
    <row r="12" ht="12.75">
      <c r="A12" s="144"/>
    </row>
    <row r="13" ht="12.75">
      <c r="A13" s="144"/>
    </row>
    <row r="14" ht="12.75">
      <c r="A14" s="144"/>
    </row>
    <row r="15" ht="12.75">
      <c r="A15" s="144"/>
    </row>
    <row r="16" ht="12.75">
      <c r="A16" s="144"/>
    </row>
    <row r="17" ht="12.75">
      <c r="A17" s="144"/>
    </row>
    <row r="18" ht="12.75">
      <c r="A18" s="144"/>
    </row>
    <row r="19" ht="12.75">
      <c r="A19" s="144"/>
    </row>
    <row r="20" ht="12.75">
      <c r="A20" s="144"/>
    </row>
    <row r="21" ht="12.75">
      <c r="A21" s="144"/>
    </row>
    <row r="22" ht="12.75">
      <c r="A22" s="144"/>
    </row>
    <row r="23" ht="12.75">
      <c r="A23" s="144"/>
    </row>
    <row r="24" ht="12.75">
      <c r="A24" s="14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="70" zoomScaleNormal="70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0.71875" style="44" customWidth="1"/>
    <col min="3" max="3" width="7.421875" style="5" customWidth="1"/>
    <col min="4" max="4" width="0.71875" style="103" customWidth="1"/>
    <col min="5" max="5" width="12.140625" style="5" customWidth="1"/>
    <col min="6" max="6" width="1.1484375" style="5" customWidth="1"/>
    <col min="7" max="7" width="9.7109375" style="5" customWidth="1"/>
    <col min="8" max="8" width="11.7109375" style="5" customWidth="1"/>
    <col min="9" max="9" width="10.7109375" style="5" customWidth="1"/>
    <col min="10" max="10" width="1.1484375" style="5" customWidth="1"/>
    <col min="11" max="11" width="10.7109375" style="5" customWidth="1"/>
    <col min="12" max="12" width="10.00390625" style="5" customWidth="1"/>
    <col min="13" max="16" width="7.7109375" style="5" customWidth="1"/>
    <col min="17" max="17" width="8.28125" style="5" customWidth="1"/>
    <col min="18" max="18" width="1.1484375" style="5" customWidth="1"/>
    <col min="19" max="19" width="15.140625" style="5" customWidth="1"/>
    <col min="20" max="20" width="0.71875" style="0" customWidth="1"/>
    <col min="21" max="21" width="2.00390625" style="0" customWidth="1"/>
    <col min="22" max="22" width="7.7109375" style="0" hidden="1" customWidth="1"/>
  </cols>
  <sheetData>
    <row r="1" spans="3:18" ht="16.5" customHeight="1">
      <c r="C1" s="6"/>
      <c r="E1" s="7"/>
      <c r="F1" s="7"/>
      <c r="G1" s="7"/>
      <c r="H1" s="7"/>
      <c r="I1" s="7"/>
      <c r="J1" s="7"/>
      <c r="K1" s="7"/>
      <c r="R1" s="7"/>
    </row>
    <row r="2" spans="3:18" ht="12.75" customHeight="1" hidden="1">
      <c r="C2" s="6"/>
      <c r="E2" s="7"/>
      <c r="F2" s="7"/>
      <c r="G2" s="7"/>
      <c r="H2" s="7"/>
      <c r="I2" s="7"/>
      <c r="J2" s="7"/>
      <c r="K2" s="7"/>
      <c r="R2" s="7"/>
    </row>
    <row r="3" spans="3:20" ht="27" customHeight="1">
      <c r="C3" s="104"/>
      <c r="E3" s="105" t="s">
        <v>16</v>
      </c>
      <c r="F3" s="106"/>
      <c r="G3" s="175" t="s">
        <v>28</v>
      </c>
      <c r="H3" s="175"/>
      <c r="I3" s="175"/>
      <c r="J3" s="104"/>
      <c r="K3" s="175" t="s">
        <v>29</v>
      </c>
      <c r="L3" s="175"/>
      <c r="M3" s="175"/>
      <c r="N3" s="175"/>
      <c r="O3" s="175"/>
      <c r="P3" s="175"/>
      <c r="Q3" s="175"/>
      <c r="R3" s="106"/>
      <c r="S3" s="105" t="s">
        <v>17</v>
      </c>
      <c r="T3" s="2"/>
    </row>
    <row r="4" spans="2:20" s="10" customFormat="1" ht="40.5" customHeight="1">
      <c r="B4" s="45"/>
      <c r="C4" s="105" t="s">
        <v>3</v>
      </c>
      <c r="D4" s="107"/>
      <c r="E4" s="108" t="s">
        <v>13</v>
      </c>
      <c r="F4" s="106"/>
      <c r="G4" s="105" t="s">
        <v>1</v>
      </c>
      <c r="H4" s="105" t="s">
        <v>2</v>
      </c>
      <c r="I4" s="105" t="s">
        <v>0</v>
      </c>
      <c r="J4" s="106"/>
      <c r="K4" s="105" t="s">
        <v>4</v>
      </c>
      <c r="L4" s="105" t="s">
        <v>5</v>
      </c>
      <c r="M4" s="105" t="s">
        <v>14</v>
      </c>
      <c r="N4" s="105" t="s">
        <v>15</v>
      </c>
      <c r="O4" s="105" t="s">
        <v>43</v>
      </c>
      <c r="P4" s="105" t="s">
        <v>44</v>
      </c>
      <c r="Q4" s="105" t="s">
        <v>0</v>
      </c>
      <c r="R4" s="106"/>
      <c r="S4" s="108" t="s">
        <v>18</v>
      </c>
      <c r="T4" s="25"/>
    </row>
    <row r="5" spans="2:20" s="20" customFormat="1" ht="7.5" customHeight="1">
      <c r="B5" s="44"/>
      <c r="C5" s="109"/>
      <c r="D5" s="103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23"/>
    </row>
    <row r="6" spans="1:22" ht="15.75" customHeight="1">
      <c r="A6" s="176" t="s">
        <v>10</v>
      </c>
      <c r="B6" s="47"/>
      <c r="C6" s="110">
        <v>1</v>
      </c>
      <c r="D6" s="111"/>
      <c r="E6" s="112">
        <f>'Num Schools'!C6+'Num Schools'!E6</f>
        <v>36</v>
      </c>
      <c r="F6" s="113"/>
      <c r="G6" s="113">
        <f>'Enrol LGA'!C6</f>
        <v>20348</v>
      </c>
      <c r="H6" s="113">
        <f>'Enrol LGA'!D6</f>
        <v>20604</v>
      </c>
      <c r="I6" s="113">
        <f>SUM(G6:H6)</f>
        <v>40952</v>
      </c>
      <c r="J6" s="113"/>
      <c r="K6" s="113">
        <v>930</v>
      </c>
      <c r="L6" s="113">
        <v>40</v>
      </c>
      <c r="M6" s="113">
        <v>16</v>
      </c>
      <c r="N6" s="113">
        <v>14</v>
      </c>
      <c r="O6" s="113">
        <v>4</v>
      </c>
      <c r="P6" s="113">
        <v>173</v>
      </c>
      <c r="Q6" s="113">
        <f aca="true" t="shared" si="0" ref="Q6:Q11">SUM(K6:P6)</f>
        <v>1177</v>
      </c>
      <c r="R6" s="113"/>
      <c r="S6" s="114" t="str">
        <f>CONCATENATE(V6,":1")</f>
        <v>35:1</v>
      </c>
      <c r="T6" s="3"/>
      <c r="V6">
        <f>ROUNDUP(I6/(Q6-O6),0)</f>
        <v>35</v>
      </c>
    </row>
    <row r="7" spans="1:22" ht="15.75" customHeight="1">
      <c r="A7" s="177"/>
      <c r="B7" s="48"/>
      <c r="C7" s="115">
        <v>2</v>
      </c>
      <c r="D7" s="116"/>
      <c r="E7" s="115">
        <f>'Num Schools'!C7+'Num Schools'!E7</f>
        <v>75</v>
      </c>
      <c r="F7" s="115"/>
      <c r="G7" s="115">
        <f>'Enrol LGA'!C7</f>
        <v>26039</v>
      </c>
      <c r="H7" s="115">
        <f>'Enrol LGA'!D7</f>
        <v>23031</v>
      </c>
      <c r="I7" s="115">
        <f aca="true" t="shared" si="1" ref="I7:I12">SUM(G7:H7)</f>
        <v>49070</v>
      </c>
      <c r="J7" s="115"/>
      <c r="K7" s="115">
        <v>1051</v>
      </c>
      <c r="L7" s="115">
        <v>199</v>
      </c>
      <c r="M7" s="115">
        <v>41</v>
      </c>
      <c r="N7" s="115">
        <v>45</v>
      </c>
      <c r="O7" s="115">
        <v>194</v>
      </c>
      <c r="P7" s="115">
        <v>265</v>
      </c>
      <c r="Q7" s="115">
        <f t="shared" si="0"/>
        <v>1795</v>
      </c>
      <c r="R7" s="115"/>
      <c r="S7" s="117" t="str">
        <f aca="true" t="shared" si="2" ref="S7:S28">CONCATENATE(V7,":1")</f>
        <v>31:1</v>
      </c>
      <c r="T7" s="16"/>
      <c r="V7">
        <f aca="true" t="shared" si="3" ref="V7:V28">ROUNDUP(I7/(Q7-O7),0)</f>
        <v>31</v>
      </c>
    </row>
    <row r="8" spans="1:22" ht="15.75" customHeight="1">
      <c r="A8" s="177"/>
      <c r="B8" s="48"/>
      <c r="C8" s="118">
        <v>3</v>
      </c>
      <c r="D8" s="119"/>
      <c r="E8" s="120">
        <f>'Num Schools'!C8+'Num Schools'!E8</f>
        <v>66</v>
      </c>
      <c r="F8" s="120"/>
      <c r="G8" s="120">
        <f>'Enrol LGA'!C8</f>
        <v>11453</v>
      </c>
      <c r="H8" s="120">
        <f>'Enrol LGA'!D8</f>
        <v>9197</v>
      </c>
      <c r="I8" s="120">
        <f t="shared" si="1"/>
        <v>20650</v>
      </c>
      <c r="J8" s="120"/>
      <c r="K8" s="120">
        <v>497</v>
      </c>
      <c r="L8" s="120">
        <v>125</v>
      </c>
      <c r="M8" s="120">
        <v>18</v>
      </c>
      <c r="N8" s="120">
        <v>24</v>
      </c>
      <c r="O8" s="120">
        <v>102</v>
      </c>
      <c r="P8" s="120">
        <v>86</v>
      </c>
      <c r="Q8" s="120">
        <f t="shared" si="0"/>
        <v>852</v>
      </c>
      <c r="R8" s="120"/>
      <c r="S8" s="121" t="str">
        <f t="shared" si="2"/>
        <v>28:1</v>
      </c>
      <c r="T8" s="16"/>
      <c r="V8">
        <f t="shared" si="3"/>
        <v>28</v>
      </c>
    </row>
    <row r="9" spans="1:22" ht="15.75" customHeight="1">
      <c r="A9" s="177"/>
      <c r="B9" s="48"/>
      <c r="C9" s="115">
        <v>4</v>
      </c>
      <c r="D9" s="116"/>
      <c r="E9" s="115">
        <f>'Num Schools'!C9+'Num Schools'!E9</f>
        <v>40</v>
      </c>
      <c r="F9" s="115"/>
      <c r="G9" s="115">
        <f>'Enrol LGA'!C9</f>
        <v>5596</v>
      </c>
      <c r="H9" s="115">
        <f>'Enrol LGA'!D9</f>
        <v>4713</v>
      </c>
      <c r="I9" s="115">
        <f t="shared" si="1"/>
        <v>10309</v>
      </c>
      <c r="J9" s="115"/>
      <c r="K9" s="115">
        <v>269</v>
      </c>
      <c r="L9" s="115">
        <v>121</v>
      </c>
      <c r="M9" s="115">
        <v>4</v>
      </c>
      <c r="N9" s="115">
        <v>27</v>
      </c>
      <c r="O9" s="115">
        <v>64</v>
      </c>
      <c r="P9" s="115">
        <v>56</v>
      </c>
      <c r="Q9" s="115">
        <f t="shared" si="0"/>
        <v>541</v>
      </c>
      <c r="R9" s="115"/>
      <c r="S9" s="117" t="str">
        <f t="shared" si="2"/>
        <v>22:1</v>
      </c>
      <c r="T9" s="16"/>
      <c r="V9">
        <f t="shared" si="3"/>
        <v>22</v>
      </c>
    </row>
    <row r="10" spans="1:22" ht="15.75" customHeight="1">
      <c r="A10" s="177"/>
      <c r="B10" s="48"/>
      <c r="C10" s="118">
        <v>5</v>
      </c>
      <c r="D10" s="119"/>
      <c r="E10" s="120">
        <f>'Num Schools'!C10+'Num Schools'!E10</f>
        <v>70</v>
      </c>
      <c r="F10" s="120"/>
      <c r="G10" s="120">
        <f>'Enrol LGA'!C10</f>
        <v>9990</v>
      </c>
      <c r="H10" s="120">
        <f>'Enrol LGA'!D10</f>
        <v>9669</v>
      </c>
      <c r="I10" s="120">
        <f t="shared" si="1"/>
        <v>19659</v>
      </c>
      <c r="J10" s="120"/>
      <c r="K10" s="120">
        <v>379</v>
      </c>
      <c r="L10" s="120">
        <v>192</v>
      </c>
      <c r="M10" s="120">
        <v>4</v>
      </c>
      <c r="N10" s="120">
        <v>37</v>
      </c>
      <c r="O10" s="120">
        <v>59</v>
      </c>
      <c r="P10" s="120">
        <v>62</v>
      </c>
      <c r="Q10" s="120">
        <f t="shared" si="0"/>
        <v>733</v>
      </c>
      <c r="R10" s="120"/>
      <c r="S10" s="121" t="str">
        <f t="shared" si="2"/>
        <v>30:1</v>
      </c>
      <c r="T10" s="16"/>
      <c r="V10">
        <f t="shared" si="3"/>
        <v>30</v>
      </c>
    </row>
    <row r="11" spans="1:22" ht="15.75" customHeight="1">
      <c r="A11" s="177"/>
      <c r="B11" s="48"/>
      <c r="C11" s="115">
        <v>6</v>
      </c>
      <c r="D11" s="116"/>
      <c r="E11" s="122">
        <f>'Num Schools'!C11+'Num Schools'!E11</f>
        <v>63</v>
      </c>
      <c r="F11" s="115"/>
      <c r="G11" s="122">
        <f>'Enrol LGA'!C11</f>
        <v>8967</v>
      </c>
      <c r="H11" s="122">
        <f>'Enrol LGA'!D11</f>
        <v>7487</v>
      </c>
      <c r="I11" s="122">
        <f t="shared" si="1"/>
        <v>16454</v>
      </c>
      <c r="J11" s="115"/>
      <c r="K11" s="122">
        <v>295</v>
      </c>
      <c r="L11" s="122">
        <v>165</v>
      </c>
      <c r="M11" s="122">
        <v>7</v>
      </c>
      <c r="N11" s="122">
        <v>45</v>
      </c>
      <c r="O11" s="122">
        <v>43</v>
      </c>
      <c r="P11" s="122">
        <v>49</v>
      </c>
      <c r="Q11" s="122">
        <f t="shared" si="0"/>
        <v>604</v>
      </c>
      <c r="R11" s="115"/>
      <c r="S11" s="123" t="str">
        <f t="shared" si="2"/>
        <v>30:1</v>
      </c>
      <c r="T11" s="16"/>
      <c r="V11">
        <f t="shared" si="3"/>
        <v>30</v>
      </c>
    </row>
    <row r="12" spans="1:22" ht="15.75" customHeight="1">
      <c r="A12" s="178"/>
      <c r="B12" s="49"/>
      <c r="C12" s="124" t="s">
        <v>9</v>
      </c>
      <c r="D12" s="125"/>
      <c r="E12" s="126">
        <f>SUM(E6:E11)</f>
        <v>350</v>
      </c>
      <c r="F12" s="127"/>
      <c r="G12" s="127">
        <f>SUM(G6:G11)</f>
        <v>82393</v>
      </c>
      <c r="H12" s="127">
        <f>SUM(H6:H11)</f>
        <v>74701</v>
      </c>
      <c r="I12" s="127">
        <f t="shared" si="1"/>
        <v>157094</v>
      </c>
      <c r="J12" s="127"/>
      <c r="K12" s="127">
        <f aca="true" t="shared" si="4" ref="K12:Q12">SUM(K6:K11)</f>
        <v>3421</v>
      </c>
      <c r="L12" s="127">
        <f t="shared" si="4"/>
        <v>842</v>
      </c>
      <c r="M12" s="127">
        <f t="shared" si="4"/>
        <v>90</v>
      </c>
      <c r="N12" s="127">
        <f t="shared" si="4"/>
        <v>192</v>
      </c>
      <c r="O12" s="109">
        <f t="shared" si="4"/>
        <v>466</v>
      </c>
      <c r="P12" s="109">
        <f t="shared" si="4"/>
        <v>691</v>
      </c>
      <c r="Q12" s="109">
        <f t="shared" si="4"/>
        <v>5702</v>
      </c>
      <c r="R12" s="109"/>
      <c r="S12" s="128" t="str">
        <f t="shared" si="2"/>
        <v>31:1</v>
      </c>
      <c r="T12" s="17"/>
      <c r="V12">
        <f t="shared" si="3"/>
        <v>31</v>
      </c>
    </row>
    <row r="13" spans="1:20" ht="3.75" customHeight="1">
      <c r="A13" s="27"/>
      <c r="B13" s="50"/>
      <c r="C13" s="129"/>
      <c r="D13" s="130"/>
      <c r="E13" s="104"/>
      <c r="F13" s="109"/>
      <c r="G13" s="109"/>
      <c r="H13" s="109"/>
      <c r="I13" s="109"/>
      <c r="J13" s="109"/>
      <c r="K13" s="120"/>
      <c r="L13" s="120"/>
      <c r="M13" s="120"/>
      <c r="N13" s="120"/>
      <c r="O13" s="131"/>
      <c r="P13" s="131"/>
      <c r="Q13" s="131"/>
      <c r="R13" s="132"/>
      <c r="S13" s="133"/>
      <c r="T13" s="2"/>
    </row>
    <row r="14" spans="1:22" ht="15.75" customHeight="1">
      <c r="A14" s="176" t="s">
        <v>11</v>
      </c>
      <c r="B14" s="47"/>
      <c r="C14" s="110">
        <v>1</v>
      </c>
      <c r="D14" s="111"/>
      <c r="E14" s="112">
        <f>'Num Schools'!D6+'Num Schools'!E6</f>
        <v>30</v>
      </c>
      <c r="F14" s="113"/>
      <c r="G14" s="113">
        <f>'Enrol LGA'!C16</f>
        <v>7381</v>
      </c>
      <c r="H14" s="113">
        <f>'Enrol LGA'!D16</f>
        <v>7151</v>
      </c>
      <c r="I14" s="113">
        <f aca="true" t="shared" si="5" ref="I14:I19">SUM(G14:H14)</f>
        <v>14532</v>
      </c>
      <c r="J14" s="113"/>
      <c r="K14" s="113">
        <v>562</v>
      </c>
      <c r="L14" s="113">
        <v>9</v>
      </c>
      <c r="M14" s="113">
        <v>6</v>
      </c>
      <c r="N14" s="113">
        <v>2</v>
      </c>
      <c r="O14" s="120">
        <v>20</v>
      </c>
      <c r="P14" s="120">
        <v>103</v>
      </c>
      <c r="Q14" s="120">
        <f aca="true" t="shared" si="6" ref="Q14:Q19">SUM(K14:P14)</f>
        <v>702</v>
      </c>
      <c r="R14" s="120"/>
      <c r="S14" s="121" t="str">
        <f t="shared" si="2"/>
        <v>22:1</v>
      </c>
      <c r="T14" s="3"/>
      <c r="V14">
        <f t="shared" si="3"/>
        <v>22</v>
      </c>
    </row>
    <row r="15" spans="1:22" ht="15.75" customHeight="1">
      <c r="A15" s="177"/>
      <c r="B15" s="48"/>
      <c r="C15" s="115">
        <v>2</v>
      </c>
      <c r="D15" s="116"/>
      <c r="E15" s="115">
        <f>'Num Schools'!D7+'Num Schools'!E7</f>
        <v>24</v>
      </c>
      <c r="F15" s="115"/>
      <c r="G15" s="115">
        <f>'Enrol LGA'!C17</f>
        <v>7838</v>
      </c>
      <c r="H15" s="115">
        <f>'Enrol LGA'!D17</f>
        <v>5367</v>
      </c>
      <c r="I15" s="115">
        <f t="shared" si="5"/>
        <v>13205</v>
      </c>
      <c r="J15" s="115"/>
      <c r="K15" s="115">
        <v>407</v>
      </c>
      <c r="L15" s="115">
        <v>27</v>
      </c>
      <c r="M15" s="115">
        <v>6</v>
      </c>
      <c r="N15" s="115">
        <v>3</v>
      </c>
      <c r="O15" s="115">
        <v>79</v>
      </c>
      <c r="P15" s="115">
        <v>50</v>
      </c>
      <c r="Q15" s="115">
        <f t="shared" si="6"/>
        <v>572</v>
      </c>
      <c r="R15" s="115"/>
      <c r="S15" s="117" t="str">
        <f t="shared" si="2"/>
        <v>27:1</v>
      </c>
      <c r="T15" s="16"/>
      <c r="V15">
        <f t="shared" si="3"/>
        <v>27</v>
      </c>
    </row>
    <row r="16" spans="1:22" ht="15.75" customHeight="1">
      <c r="A16" s="177"/>
      <c r="B16" s="48"/>
      <c r="C16" s="118">
        <v>3</v>
      </c>
      <c r="D16" s="119"/>
      <c r="E16" s="134">
        <f>'Num Schools'!D8+'Num Schools'!E8</f>
        <v>15</v>
      </c>
      <c r="F16" s="120"/>
      <c r="G16" s="120">
        <f>'Enrol LGA'!C18</f>
        <v>3281</v>
      </c>
      <c r="H16" s="120">
        <f>'Enrol LGA'!D18</f>
        <v>1924</v>
      </c>
      <c r="I16" s="120">
        <f t="shared" si="5"/>
        <v>5205</v>
      </c>
      <c r="J16" s="120"/>
      <c r="K16" s="120">
        <v>140</v>
      </c>
      <c r="L16" s="120">
        <v>23</v>
      </c>
      <c r="M16" s="120">
        <v>5</v>
      </c>
      <c r="N16" s="120">
        <v>7</v>
      </c>
      <c r="O16" s="120">
        <v>55</v>
      </c>
      <c r="P16" s="120">
        <v>17</v>
      </c>
      <c r="Q16" s="120">
        <f t="shared" si="6"/>
        <v>247</v>
      </c>
      <c r="R16" s="120"/>
      <c r="S16" s="121" t="str">
        <f t="shared" si="2"/>
        <v>28:1</v>
      </c>
      <c r="T16" s="16"/>
      <c r="V16">
        <f t="shared" si="3"/>
        <v>28</v>
      </c>
    </row>
    <row r="17" spans="1:22" ht="15.75" customHeight="1">
      <c r="A17" s="177"/>
      <c r="B17" s="48"/>
      <c r="C17" s="115">
        <v>4</v>
      </c>
      <c r="D17" s="116"/>
      <c r="E17" s="115">
        <f>'Num Schools'!D9+'Num Schools'!E9</f>
        <v>6</v>
      </c>
      <c r="F17" s="115"/>
      <c r="G17" s="115">
        <f>'Enrol LGA'!C19</f>
        <v>1448</v>
      </c>
      <c r="H17" s="115">
        <f>'Enrol LGA'!D19</f>
        <v>835</v>
      </c>
      <c r="I17" s="115">
        <f t="shared" si="5"/>
        <v>2283</v>
      </c>
      <c r="J17" s="115"/>
      <c r="K17" s="115">
        <v>58</v>
      </c>
      <c r="L17" s="115">
        <v>9</v>
      </c>
      <c r="M17" s="115">
        <v>2</v>
      </c>
      <c r="N17" s="115">
        <v>0</v>
      </c>
      <c r="O17" s="115">
        <v>24</v>
      </c>
      <c r="P17" s="115">
        <v>8</v>
      </c>
      <c r="Q17" s="115">
        <f t="shared" si="6"/>
        <v>101</v>
      </c>
      <c r="R17" s="115"/>
      <c r="S17" s="117" t="str">
        <f t="shared" si="2"/>
        <v>30:1</v>
      </c>
      <c r="T17" s="16"/>
      <c r="V17">
        <f t="shared" si="3"/>
        <v>30</v>
      </c>
    </row>
    <row r="18" spans="1:22" ht="15.75" customHeight="1">
      <c r="A18" s="177"/>
      <c r="B18" s="48"/>
      <c r="C18" s="118">
        <v>5</v>
      </c>
      <c r="D18" s="119"/>
      <c r="E18" s="134">
        <f>'Num Schools'!D10+'Num Schools'!E10</f>
        <v>14</v>
      </c>
      <c r="F18" s="120"/>
      <c r="G18" s="120">
        <f>'Enrol LGA'!C20</f>
        <v>2215</v>
      </c>
      <c r="H18" s="120">
        <f>'Enrol LGA'!D20</f>
        <v>1309</v>
      </c>
      <c r="I18" s="120">
        <f t="shared" si="5"/>
        <v>3524</v>
      </c>
      <c r="J18" s="120"/>
      <c r="K18" s="120">
        <v>122</v>
      </c>
      <c r="L18" s="120">
        <v>18</v>
      </c>
      <c r="M18" s="120">
        <v>6</v>
      </c>
      <c r="N18" s="120">
        <v>1</v>
      </c>
      <c r="O18" s="120">
        <v>17</v>
      </c>
      <c r="P18" s="120">
        <v>14</v>
      </c>
      <c r="Q18" s="120">
        <f t="shared" si="6"/>
        <v>178</v>
      </c>
      <c r="R18" s="120"/>
      <c r="S18" s="121" t="str">
        <f t="shared" si="2"/>
        <v>22:1</v>
      </c>
      <c r="T18" s="16"/>
      <c r="V18">
        <f t="shared" si="3"/>
        <v>22</v>
      </c>
    </row>
    <row r="19" spans="1:22" ht="15.75" customHeight="1">
      <c r="A19" s="177"/>
      <c r="B19" s="48"/>
      <c r="C19" s="115">
        <v>6</v>
      </c>
      <c r="D19" s="116"/>
      <c r="E19" s="122">
        <f>'Num Schools'!D11+'Num Schools'!E11</f>
        <v>13</v>
      </c>
      <c r="F19" s="115"/>
      <c r="G19" s="122">
        <f>'Enrol LGA'!C21</f>
        <v>1632</v>
      </c>
      <c r="H19" s="122">
        <f>'Enrol LGA'!D21</f>
        <v>756</v>
      </c>
      <c r="I19" s="122">
        <f t="shared" si="5"/>
        <v>2388</v>
      </c>
      <c r="J19" s="115"/>
      <c r="K19" s="122">
        <v>94</v>
      </c>
      <c r="L19" s="122">
        <v>4</v>
      </c>
      <c r="M19" s="122">
        <v>3</v>
      </c>
      <c r="N19" s="122">
        <v>5</v>
      </c>
      <c r="O19" s="122">
        <v>14</v>
      </c>
      <c r="P19" s="122">
        <v>14</v>
      </c>
      <c r="Q19" s="122">
        <f t="shared" si="6"/>
        <v>134</v>
      </c>
      <c r="R19" s="115"/>
      <c r="S19" s="123" t="str">
        <f t="shared" si="2"/>
        <v>20:1</v>
      </c>
      <c r="T19" s="16"/>
      <c r="V19">
        <f t="shared" si="3"/>
        <v>20</v>
      </c>
    </row>
    <row r="20" spans="1:22" ht="15.75" customHeight="1">
      <c r="A20" s="178"/>
      <c r="B20" s="49"/>
      <c r="C20" s="124" t="s">
        <v>9</v>
      </c>
      <c r="D20" s="125"/>
      <c r="E20" s="126">
        <f>SUM(E14:E19)</f>
        <v>102</v>
      </c>
      <c r="F20" s="126"/>
      <c r="G20" s="126">
        <f>SUM(G14:G19)</f>
        <v>23795</v>
      </c>
      <c r="H20" s="126">
        <f>SUM(H14:H19)</f>
        <v>17342</v>
      </c>
      <c r="I20" s="126">
        <f>SUM(I14:I19)</f>
        <v>41137</v>
      </c>
      <c r="J20" s="126"/>
      <c r="K20" s="126">
        <f aca="true" t="shared" si="7" ref="K20:Q20">SUM(K14:K19)</f>
        <v>1383</v>
      </c>
      <c r="L20" s="126">
        <f t="shared" si="7"/>
        <v>90</v>
      </c>
      <c r="M20" s="126">
        <f t="shared" si="7"/>
        <v>28</v>
      </c>
      <c r="N20" s="126">
        <f t="shared" si="7"/>
        <v>18</v>
      </c>
      <c r="O20" s="104">
        <f t="shared" si="7"/>
        <v>209</v>
      </c>
      <c r="P20" s="104">
        <f t="shared" si="7"/>
        <v>206</v>
      </c>
      <c r="Q20" s="109">
        <f t="shared" si="7"/>
        <v>1934</v>
      </c>
      <c r="R20" s="104"/>
      <c r="S20" s="128" t="str">
        <f t="shared" si="2"/>
        <v>24:1</v>
      </c>
      <c r="T20" s="17"/>
      <c r="V20">
        <f t="shared" si="3"/>
        <v>24</v>
      </c>
    </row>
    <row r="21" spans="1:20" ht="3.75" customHeight="1">
      <c r="A21" s="27"/>
      <c r="B21" s="50"/>
      <c r="C21" s="104"/>
      <c r="D21" s="130"/>
      <c r="E21" s="104"/>
      <c r="F21" s="104"/>
      <c r="G21" s="104"/>
      <c r="H21" s="104"/>
      <c r="I21" s="104"/>
      <c r="J21" s="104"/>
      <c r="K21" s="104"/>
      <c r="L21" s="134"/>
      <c r="M21" s="134"/>
      <c r="N21" s="134"/>
      <c r="O21" s="135"/>
      <c r="P21" s="135"/>
      <c r="Q21" s="131"/>
      <c r="R21" s="136"/>
      <c r="S21" s="133"/>
      <c r="T21" s="2"/>
    </row>
    <row r="22" spans="1:22" ht="15.75" customHeight="1">
      <c r="A22" s="176" t="s">
        <v>12</v>
      </c>
      <c r="B22" s="47"/>
      <c r="C22" s="110">
        <v>1</v>
      </c>
      <c r="D22" s="111"/>
      <c r="E22" s="112">
        <f>'Num Schools'!F6</f>
        <v>16</v>
      </c>
      <c r="F22" s="112"/>
      <c r="G22" s="112">
        <f>'Enrol LGA'!C26</f>
        <v>6115</v>
      </c>
      <c r="H22" s="112">
        <f>'Enrol LGA'!D26</f>
        <v>4228</v>
      </c>
      <c r="I22" s="112">
        <f aca="true" t="shared" si="8" ref="I22:I27">SUM(G22:H22)</f>
        <v>10343</v>
      </c>
      <c r="J22" s="112"/>
      <c r="K22" s="112">
        <v>395</v>
      </c>
      <c r="L22" s="112">
        <v>0</v>
      </c>
      <c r="M22" s="112">
        <v>3</v>
      </c>
      <c r="N22" s="112">
        <v>1</v>
      </c>
      <c r="O22" s="134">
        <v>5</v>
      </c>
      <c r="P22" s="134">
        <v>57</v>
      </c>
      <c r="Q22" s="120">
        <f aca="true" t="shared" si="9" ref="Q22:Q27">SUM(K22:P22)</f>
        <v>461</v>
      </c>
      <c r="R22" s="134"/>
      <c r="S22" s="121" t="str">
        <f t="shared" si="2"/>
        <v>23:1</v>
      </c>
      <c r="T22" s="3"/>
      <c r="V22">
        <f t="shared" si="3"/>
        <v>23</v>
      </c>
    </row>
    <row r="23" spans="1:22" ht="15.75" customHeight="1">
      <c r="A23" s="177"/>
      <c r="B23" s="48"/>
      <c r="C23" s="115">
        <v>2</v>
      </c>
      <c r="D23" s="116"/>
      <c r="E23" s="115">
        <f>'Num Schools'!F7</f>
        <v>7</v>
      </c>
      <c r="F23" s="115"/>
      <c r="G23" s="115">
        <f>'Enrol LGA'!C27</f>
        <v>927</v>
      </c>
      <c r="H23" s="115">
        <f>'Enrol LGA'!D27</f>
        <v>532</v>
      </c>
      <c r="I23" s="115">
        <f t="shared" si="8"/>
        <v>1459</v>
      </c>
      <c r="J23" s="115"/>
      <c r="K23" s="115">
        <v>95</v>
      </c>
      <c r="L23" s="115">
        <v>0</v>
      </c>
      <c r="M23" s="115">
        <v>0</v>
      </c>
      <c r="N23" s="115">
        <v>0</v>
      </c>
      <c r="O23" s="115">
        <v>0</v>
      </c>
      <c r="P23" s="115">
        <v>26</v>
      </c>
      <c r="Q23" s="115">
        <f t="shared" si="9"/>
        <v>121</v>
      </c>
      <c r="R23" s="115"/>
      <c r="S23" s="117" t="str">
        <f t="shared" si="2"/>
        <v>13:1</v>
      </c>
      <c r="T23" s="16"/>
      <c r="V23">
        <f t="shared" si="3"/>
        <v>13</v>
      </c>
    </row>
    <row r="24" spans="1:22" ht="15.75" customHeight="1">
      <c r="A24" s="177"/>
      <c r="B24" s="48"/>
      <c r="C24" s="118">
        <v>3</v>
      </c>
      <c r="D24" s="119"/>
      <c r="E24" s="134">
        <f>'Num Schools'!F8</f>
        <v>4</v>
      </c>
      <c r="F24" s="134"/>
      <c r="G24" s="134">
        <f>'Enrol LGA'!C28</f>
        <v>765</v>
      </c>
      <c r="H24" s="134">
        <f>'Enrol LGA'!D28</f>
        <v>278</v>
      </c>
      <c r="I24" s="134">
        <f t="shared" si="8"/>
        <v>1043</v>
      </c>
      <c r="J24" s="134"/>
      <c r="K24" s="134">
        <v>69</v>
      </c>
      <c r="L24" s="134">
        <v>0</v>
      </c>
      <c r="M24" s="134">
        <v>2</v>
      </c>
      <c r="N24" s="134">
        <v>0</v>
      </c>
      <c r="O24" s="134">
        <v>0</v>
      </c>
      <c r="P24" s="134">
        <v>6</v>
      </c>
      <c r="Q24" s="120">
        <f t="shared" si="9"/>
        <v>77</v>
      </c>
      <c r="R24" s="134"/>
      <c r="S24" s="121" t="str">
        <f t="shared" si="2"/>
        <v>14:1</v>
      </c>
      <c r="T24" s="16"/>
      <c r="V24">
        <f t="shared" si="3"/>
        <v>14</v>
      </c>
    </row>
    <row r="25" spans="1:22" ht="15.75" customHeight="1">
      <c r="A25" s="177"/>
      <c r="B25" s="48"/>
      <c r="C25" s="115">
        <v>4</v>
      </c>
      <c r="D25" s="116"/>
      <c r="E25" s="115">
        <f>'Num Schools'!F9</f>
        <v>1</v>
      </c>
      <c r="F25" s="115"/>
      <c r="G25" s="115">
        <f>'Enrol LGA'!C29</f>
        <v>593</v>
      </c>
      <c r="H25" s="115">
        <f>'Enrol LGA'!D29</f>
        <v>316</v>
      </c>
      <c r="I25" s="115">
        <f t="shared" si="8"/>
        <v>909</v>
      </c>
      <c r="J25" s="115"/>
      <c r="K25" s="115">
        <v>21</v>
      </c>
      <c r="L25" s="115">
        <v>0</v>
      </c>
      <c r="M25" s="115">
        <v>0</v>
      </c>
      <c r="N25" s="115">
        <v>0</v>
      </c>
      <c r="O25" s="115">
        <v>0</v>
      </c>
      <c r="P25" s="115">
        <v>4</v>
      </c>
      <c r="Q25" s="115">
        <f t="shared" si="9"/>
        <v>25</v>
      </c>
      <c r="R25" s="115"/>
      <c r="S25" s="117" t="str">
        <f t="shared" si="2"/>
        <v>37:1</v>
      </c>
      <c r="T25" s="16"/>
      <c r="V25">
        <f t="shared" si="3"/>
        <v>37</v>
      </c>
    </row>
    <row r="26" spans="1:22" ht="15.75" customHeight="1">
      <c r="A26" s="177"/>
      <c r="B26" s="48"/>
      <c r="C26" s="118">
        <v>5</v>
      </c>
      <c r="D26" s="119"/>
      <c r="E26" s="134">
        <f>'Num Schools'!F10</f>
        <v>2</v>
      </c>
      <c r="F26" s="134"/>
      <c r="G26" s="134">
        <f>'Enrol LGA'!C30</f>
        <v>534</v>
      </c>
      <c r="H26" s="134">
        <f>'Enrol LGA'!D30</f>
        <v>274</v>
      </c>
      <c r="I26" s="134">
        <f t="shared" si="8"/>
        <v>808</v>
      </c>
      <c r="J26" s="134"/>
      <c r="K26" s="134">
        <v>45</v>
      </c>
      <c r="L26" s="134">
        <v>0</v>
      </c>
      <c r="M26" s="134">
        <v>0</v>
      </c>
      <c r="N26" s="134">
        <v>0</v>
      </c>
      <c r="O26" s="134">
        <v>1</v>
      </c>
      <c r="P26" s="134">
        <v>29</v>
      </c>
      <c r="Q26" s="120">
        <f t="shared" si="9"/>
        <v>75</v>
      </c>
      <c r="R26" s="134"/>
      <c r="S26" s="121" t="str">
        <f t="shared" si="2"/>
        <v>11:1</v>
      </c>
      <c r="T26" s="16"/>
      <c r="V26">
        <f t="shared" si="3"/>
        <v>11</v>
      </c>
    </row>
    <row r="27" spans="1:22" ht="15.75" customHeight="1">
      <c r="A27" s="177"/>
      <c r="B27" s="48"/>
      <c r="C27" s="115">
        <v>6</v>
      </c>
      <c r="D27" s="116"/>
      <c r="E27" s="122">
        <f>'Num Schools'!F11</f>
        <v>1</v>
      </c>
      <c r="F27" s="115"/>
      <c r="G27" s="122">
        <f>'Enrol LGA'!C31</f>
        <v>388</v>
      </c>
      <c r="H27" s="122">
        <f>'Enrol LGA'!D31</f>
        <v>215</v>
      </c>
      <c r="I27" s="122">
        <f t="shared" si="8"/>
        <v>603</v>
      </c>
      <c r="J27" s="115"/>
      <c r="K27" s="122">
        <v>21</v>
      </c>
      <c r="L27" s="122">
        <v>0</v>
      </c>
      <c r="M27" s="122">
        <v>0</v>
      </c>
      <c r="N27" s="122">
        <v>0</v>
      </c>
      <c r="O27" s="122">
        <v>0</v>
      </c>
      <c r="P27" s="122">
        <v>2</v>
      </c>
      <c r="Q27" s="122">
        <f t="shared" si="9"/>
        <v>23</v>
      </c>
      <c r="R27" s="115"/>
      <c r="S27" s="123" t="str">
        <f t="shared" si="2"/>
        <v>27:1</v>
      </c>
      <c r="T27" s="16"/>
      <c r="V27">
        <f t="shared" si="3"/>
        <v>27</v>
      </c>
    </row>
    <row r="28" spans="1:22" ht="15.75" customHeight="1">
      <c r="A28" s="178"/>
      <c r="B28" s="49"/>
      <c r="C28" s="124" t="s">
        <v>9</v>
      </c>
      <c r="D28" s="125"/>
      <c r="E28" s="126">
        <f>SUM(E22:E27)</f>
        <v>31</v>
      </c>
      <c r="F28" s="126"/>
      <c r="G28" s="126">
        <f>SUM(G22:G27)</f>
        <v>9322</v>
      </c>
      <c r="H28" s="126">
        <f>SUM(H22:H27)</f>
        <v>5843</v>
      </c>
      <c r="I28" s="126">
        <f>SUM(I22:I27)</f>
        <v>15165</v>
      </c>
      <c r="J28" s="126"/>
      <c r="K28" s="126">
        <f aca="true" t="shared" si="10" ref="K28:Q28">SUM(K22:K27)</f>
        <v>646</v>
      </c>
      <c r="L28" s="126">
        <f t="shared" si="10"/>
        <v>0</v>
      </c>
      <c r="M28" s="126">
        <f t="shared" si="10"/>
        <v>5</v>
      </c>
      <c r="N28" s="126">
        <f t="shared" si="10"/>
        <v>1</v>
      </c>
      <c r="O28" s="126">
        <f t="shared" si="10"/>
        <v>6</v>
      </c>
      <c r="P28" s="126">
        <f t="shared" si="10"/>
        <v>124</v>
      </c>
      <c r="Q28" s="127">
        <f t="shared" si="10"/>
        <v>782</v>
      </c>
      <c r="R28" s="126"/>
      <c r="S28" s="137" t="str">
        <f t="shared" si="2"/>
        <v>20:1</v>
      </c>
      <c r="T28" s="17"/>
      <c r="V28">
        <f t="shared" si="3"/>
        <v>20</v>
      </c>
    </row>
    <row r="29" spans="1:20" ht="20.25" customHeight="1">
      <c r="A29" s="2"/>
      <c r="B29" s="51"/>
      <c r="C29" s="138"/>
      <c r="D29" s="13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"/>
    </row>
    <row r="30" spans="1:20" ht="20.25" customHeight="1">
      <c r="A30" s="2"/>
      <c r="B30" s="51"/>
      <c r="C30" s="138" t="s">
        <v>19</v>
      </c>
      <c r="D30" s="139"/>
      <c r="E30" s="9"/>
      <c r="F30" s="9"/>
      <c r="G30" s="9" t="s">
        <v>21</v>
      </c>
      <c r="H30" s="9"/>
      <c r="I30" s="9"/>
      <c r="J30" s="9"/>
      <c r="K30" s="9"/>
      <c r="L30" s="9" t="s">
        <v>23</v>
      </c>
      <c r="M30" s="9"/>
      <c r="N30" s="9"/>
      <c r="O30" s="9"/>
      <c r="P30" s="9"/>
      <c r="Q30" s="9"/>
      <c r="R30" s="9"/>
      <c r="S30" s="9"/>
      <c r="T30" s="2"/>
    </row>
    <row r="31" spans="1:20" ht="21.75" customHeight="1">
      <c r="A31" s="2"/>
      <c r="B31" s="51"/>
      <c r="C31" s="138" t="s">
        <v>20</v>
      </c>
      <c r="D31" s="139"/>
      <c r="E31" s="9"/>
      <c r="F31" s="9"/>
      <c r="G31" s="9" t="s">
        <v>22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2"/>
    </row>
    <row r="32" spans="1:20" ht="3.75" customHeight="1">
      <c r="A32" s="2"/>
      <c r="B32" s="51"/>
      <c r="C32" s="138"/>
      <c r="D32" s="13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2"/>
    </row>
    <row r="33" spans="3:19" ht="12.75">
      <c r="C33" s="174" t="s">
        <v>87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</row>
    <row r="34" spans="3:19" ht="27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</row>
  </sheetData>
  <mergeCells count="6">
    <mergeCell ref="C33:S34"/>
    <mergeCell ref="K3:Q3"/>
    <mergeCell ref="A14:A20"/>
    <mergeCell ref="A22:A28"/>
    <mergeCell ref="A6:A12"/>
    <mergeCell ref="G3:I3"/>
  </mergeCells>
  <printOptions horizontalCentered="1" verticalCentered="1"/>
  <pageMargins left="0.4" right="0.42" top="0.87" bottom="1" header="0.5" footer="0.5"/>
  <pageSetup horizontalDpi="600" verticalDpi="600" orientation="landscape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B17" sqref="B17"/>
    </sheetView>
  </sheetViews>
  <sheetFormatPr defaultColWidth="9.140625" defaultRowHeight="12.75"/>
  <cols>
    <col min="1" max="1" width="0.9921875" style="0" customWidth="1"/>
    <col min="2" max="2" width="25.28125" style="0" customWidth="1"/>
    <col min="3" max="3" width="13.8515625" style="0" customWidth="1"/>
    <col min="4" max="5" width="13.28125" style="0" customWidth="1"/>
    <col min="6" max="6" width="11.57421875" style="0" customWidth="1"/>
    <col min="7" max="7" width="0.9921875" style="0" customWidth="1"/>
    <col min="9" max="9" width="0.9921875" style="0" customWidth="1"/>
  </cols>
  <sheetData>
    <row r="1" spans="2:6" ht="18">
      <c r="B1" s="5"/>
      <c r="C1" s="5"/>
      <c r="D1" s="5"/>
      <c r="E1" s="5"/>
      <c r="F1" s="5"/>
    </row>
    <row r="2" spans="2:6" ht="18">
      <c r="B2" s="6"/>
      <c r="C2" s="7"/>
      <c r="D2" s="7"/>
      <c r="E2" s="7"/>
      <c r="F2" s="7"/>
    </row>
    <row r="3" spans="2:6" ht="18">
      <c r="B3" s="9"/>
      <c r="C3" s="9"/>
      <c r="D3" s="9"/>
      <c r="E3" s="9"/>
      <c r="F3" s="9"/>
    </row>
    <row r="4" spans="1:9" s="55" customFormat="1" ht="19.5" customHeight="1">
      <c r="A4" s="60"/>
      <c r="B4" s="180" t="s">
        <v>24</v>
      </c>
      <c r="C4" s="180"/>
      <c r="D4" s="180"/>
      <c r="E4" s="180"/>
      <c r="F4" s="180"/>
      <c r="G4" s="180"/>
      <c r="H4" s="180"/>
      <c r="I4" s="56"/>
    </row>
    <row r="5" spans="1:9" ht="15.75" customHeight="1">
      <c r="A5" s="61"/>
      <c r="B5" s="39" t="s">
        <v>25</v>
      </c>
      <c r="C5" s="13" t="s">
        <v>10</v>
      </c>
      <c r="D5" s="13" t="s">
        <v>11</v>
      </c>
      <c r="E5" s="13" t="s">
        <v>81</v>
      </c>
      <c r="F5" s="13" t="s">
        <v>26</v>
      </c>
      <c r="G5" s="19"/>
      <c r="H5" s="13" t="s">
        <v>0</v>
      </c>
      <c r="I5" s="16"/>
    </row>
    <row r="6" spans="1:9" ht="15.75" customHeight="1">
      <c r="A6" s="61"/>
      <c r="B6" s="27" t="s">
        <v>30</v>
      </c>
      <c r="C6" s="43">
        <v>36</v>
      </c>
      <c r="D6" s="43">
        <v>30</v>
      </c>
      <c r="E6" s="43">
        <v>0</v>
      </c>
      <c r="F6" s="43">
        <v>16</v>
      </c>
      <c r="G6" s="35"/>
      <c r="H6" s="21">
        <f aca="true" t="shared" si="0" ref="H6:H11">SUM(C6:F6)</f>
        <v>82</v>
      </c>
      <c r="I6" s="16"/>
    </row>
    <row r="7" spans="1:9" ht="15.75" customHeight="1">
      <c r="A7" s="61"/>
      <c r="B7" s="40" t="s">
        <v>31</v>
      </c>
      <c r="C7" s="41">
        <v>75</v>
      </c>
      <c r="D7" s="41">
        <v>24</v>
      </c>
      <c r="E7" s="41">
        <v>0</v>
      </c>
      <c r="F7" s="41">
        <v>7</v>
      </c>
      <c r="G7" s="35"/>
      <c r="H7" s="22">
        <f t="shared" si="0"/>
        <v>106</v>
      </c>
      <c r="I7" s="16"/>
    </row>
    <row r="8" spans="1:9" ht="15.75" customHeight="1">
      <c r="A8" s="61"/>
      <c r="B8" s="27" t="s">
        <v>32</v>
      </c>
      <c r="C8" s="43">
        <v>59</v>
      </c>
      <c r="D8" s="43">
        <v>8</v>
      </c>
      <c r="E8" s="43">
        <v>7</v>
      </c>
      <c r="F8" s="43">
        <v>4</v>
      </c>
      <c r="G8" s="35"/>
      <c r="H8" s="21">
        <f t="shared" si="0"/>
        <v>78</v>
      </c>
      <c r="I8" s="16"/>
    </row>
    <row r="9" spans="1:9" ht="15.75" customHeight="1">
      <c r="A9" s="61"/>
      <c r="B9" s="40" t="s">
        <v>33</v>
      </c>
      <c r="C9" s="41">
        <v>38</v>
      </c>
      <c r="D9" s="41">
        <v>4</v>
      </c>
      <c r="E9" s="41">
        <v>2</v>
      </c>
      <c r="F9" s="41">
        <v>1</v>
      </c>
      <c r="G9" s="35"/>
      <c r="H9" s="22">
        <f t="shared" si="0"/>
        <v>45</v>
      </c>
      <c r="I9" s="16"/>
    </row>
    <row r="10" spans="1:16" ht="15.75" customHeight="1">
      <c r="A10" s="62"/>
      <c r="B10" s="27" t="s">
        <v>34</v>
      </c>
      <c r="C10" s="43">
        <v>64</v>
      </c>
      <c r="D10" s="43">
        <v>8</v>
      </c>
      <c r="E10" s="43">
        <v>6</v>
      </c>
      <c r="F10" s="43">
        <v>2</v>
      </c>
      <c r="G10" s="35"/>
      <c r="H10" s="21">
        <f t="shared" si="0"/>
        <v>80</v>
      </c>
      <c r="I10" s="57"/>
      <c r="J10" s="38"/>
      <c r="K10" s="33"/>
      <c r="L10" s="33"/>
      <c r="M10" s="33"/>
      <c r="N10" s="33"/>
      <c r="O10" s="20"/>
      <c r="P10" s="20"/>
    </row>
    <row r="11" spans="1:16" ht="15.75" customHeight="1">
      <c r="A11" s="63"/>
      <c r="B11" s="40" t="s">
        <v>35</v>
      </c>
      <c r="C11" s="41">
        <v>57</v>
      </c>
      <c r="D11" s="41">
        <v>7</v>
      </c>
      <c r="E11" s="41">
        <v>6</v>
      </c>
      <c r="F11" s="41">
        <v>1</v>
      </c>
      <c r="G11" s="35"/>
      <c r="H11" s="22">
        <f t="shared" si="0"/>
        <v>71</v>
      </c>
      <c r="I11" s="58"/>
      <c r="J11" s="34"/>
      <c r="K11" s="34"/>
      <c r="L11" s="34"/>
      <c r="M11" s="34"/>
      <c r="N11" s="34"/>
      <c r="O11" s="20"/>
      <c r="P11" s="20"/>
    </row>
    <row r="12" spans="1:16" ht="5.25" customHeight="1">
      <c r="A12" s="64"/>
      <c r="B12" s="18"/>
      <c r="C12" s="36"/>
      <c r="D12" s="36"/>
      <c r="E12" s="36"/>
      <c r="F12" s="36"/>
      <c r="G12" s="35"/>
      <c r="H12" s="32"/>
      <c r="I12" s="52"/>
      <c r="J12" s="179"/>
      <c r="K12" s="179"/>
      <c r="L12" s="179"/>
      <c r="M12" s="179"/>
      <c r="N12" s="179"/>
      <c r="O12" s="179"/>
      <c r="P12" s="20"/>
    </row>
    <row r="13" spans="1:16" ht="15.75" customHeight="1">
      <c r="A13" s="65"/>
      <c r="B13" s="24" t="s">
        <v>9</v>
      </c>
      <c r="C13" s="28">
        <f>SUM(C6:C11)</f>
        <v>329</v>
      </c>
      <c r="D13" s="28">
        <f>SUM(D6:D11)</f>
        <v>81</v>
      </c>
      <c r="E13" s="28">
        <f>SUM(E6:E11)</f>
        <v>21</v>
      </c>
      <c r="F13" s="28">
        <f>SUM(F6:F11)</f>
        <v>31</v>
      </c>
      <c r="G13" s="54"/>
      <c r="H13" s="28">
        <f>SUM(C13:F13)</f>
        <v>462</v>
      </c>
      <c r="I13" s="59"/>
      <c r="J13" s="19"/>
      <c r="K13" s="19"/>
      <c r="L13" s="19"/>
      <c r="M13" s="19"/>
      <c r="N13" s="19"/>
      <c r="O13" s="19"/>
      <c r="P13" s="20"/>
    </row>
    <row r="14" spans="1:16" ht="18">
      <c r="A14" s="18"/>
      <c r="B14" s="8"/>
      <c r="C14" s="9"/>
      <c r="D14" s="9"/>
      <c r="E14" s="9"/>
      <c r="F14" s="9"/>
      <c r="G14" s="23"/>
      <c r="H14" s="2"/>
      <c r="I14" s="18"/>
      <c r="J14" s="35"/>
      <c r="K14" s="35"/>
      <c r="L14" s="35"/>
      <c r="M14" s="35"/>
      <c r="N14" s="35"/>
      <c r="O14" s="19"/>
      <c r="P14" s="20"/>
    </row>
    <row r="15" spans="1:16" ht="12.75">
      <c r="A15" s="20"/>
      <c r="B15" s="102" t="s">
        <v>92</v>
      </c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.75">
      <c r="A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9" ht="12.75">
      <c r="A17" s="20"/>
      <c r="B17" s="20"/>
      <c r="C17" s="20"/>
      <c r="D17" s="20"/>
      <c r="E17" s="20"/>
      <c r="F17" s="20"/>
      <c r="G17" s="20"/>
      <c r="H17" s="20"/>
      <c r="I17" s="20"/>
    </row>
  </sheetData>
  <mergeCells count="2">
    <mergeCell ref="J12:O12"/>
    <mergeCell ref="B4:H4"/>
  </mergeCells>
  <printOptions horizontalCentered="1"/>
  <pageMargins left="0.75" right="0.75" top="0.95" bottom="1" header="0.5" footer="0.5"/>
  <pageSetup horizontalDpi="600" verticalDpi="600" orientation="portrait" r:id="rId2"/>
  <headerFooter alignWithMargins="0">
    <oddHeader>&amp;LDepartment oof State for Education&amp;RStatistical Abstract</oddHeader>
    <oddFooter>&amp;CPublished November 2005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2">
      <selection activeCell="B48" sqref="B48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8" max="8" width="5.8515625" style="0" customWidth="1"/>
    <col min="9" max="9" width="0.2890625" style="0" customWidth="1"/>
    <col min="10" max="10" width="16.7109375" style="0" customWidth="1"/>
  </cols>
  <sheetData>
    <row r="1" spans="2:4" ht="15.75">
      <c r="B1" s="4"/>
      <c r="C1" s="1"/>
      <c r="D1" s="1"/>
    </row>
    <row r="2" ht="58.5" customHeight="1"/>
    <row r="3" spans="1:7" ht="18" customHeight="1">
      <c r="A3" s="86"/>
      <c r="B3" s="172" t="s">
        <v>88</v>
      </c>
      <c r="C3" s="172"/>
      <c r="D3" s="172"/>
      <c r="E3" s="172"/>
      <c r="F3" s="3"/>
      <c r="G3" s="87"/>
    </row>
    <row r="4" spans="1:7" ht="12.75">
      <c r="A4" s="61"/>
      <c r="B4" s="39" t="s">
        <v>25</v>
      </c>
      <c r="C4" s="13" t="s">
        <v>7</v>
      </c>
      <c r="D4" s="13" t="s">
        <v>8</v>
      </c>
      <c r="E4" s="13" t="s">
        <v>27</v>
      </c>
      <c r="F4" s="16"/>
      <c r="G4" s="2"/>
    </row>
    <row r="5" spans="1:7" ht="12.75">
      <c r="A5" s="61"/>
      <c r="B5" s="66" t="s">
        <v>36</v>
      </c>
      <c r="C5" s="35">
        <f>ROUND('Enrol LGA'!C6/'Enrol Details'!J2*100,0)</f>
        <v>93</v>
      </c>
      <c r="D5" s="35">
        <f>ROUND('Enrol LGA'!D6/'Enrol Details'!K2*100,0)</f>
        <v>84</v>
      </c>
      <c r="E5" s="35">
        <f>ROUND('Enrol LGA'!E6/'Enrol Details'!L2*100,0)</f>
        <v>88</v>
      </c>
      <c r="F5" s="16"/>
      <c r="G5" s="2"/>
    </row>
    <row r="6" spans="1:7" ht="12.75">
      <c r="A6" s="61"/>
      <c r="B6" s="14" t="s">
        <v>37</v>
      </c>
      <c r="C6" s="30">
        <f>ROUND('Enrol LGA'!C7/'Enrol Details'!J3*100,0)</f>
        <v>94</v>
      </c>
      <c r="D6" s="30">
        <f>ROUND('Enrol LGA'!D7/'Enrol Details'!K3*100,0)</f>
        <v>85</v>
      </c>
      <c r="E6" s="30">
        <f>ROUND('Enrol LGA'!E7/'Enrol Details'!L3*100,0)</f>
        <v>89</v>
      </c>
      <c r="F6" s="16"/>
      <c r="G6" s="2"/>
    </row>
    <row r="7" spans="1:7" ht="12.75">
      <c r="A7" s="61"/>
      <c r="B7" s="66" t="s">
        <v>38</v>
      </c>
      <c r="C7" s="25">
        <f>ROUND('Enrol LGA'!C8/'Enrol Details'!J4*100,0)</f>
        <v>77</v>
      </c>
      <c r="D7" s="25">
        <f>ROUND('Enrol LGA'!D8/'Enrol Details'!K4*100,0)</f>
        <v>64</v>
      </c>
      <c r="E7" s="25">
        <f>ROUND('Enrol LGA'!E8/'Enrol Details'!L4*100,0)</f>
        <v>71</v>
      </c>
      <c r="F7" s="16"/>
      <c r="G7" s="2"/>
    </row>
    <row r="8" spans="1:7" ht="12.75">
      <c r="A8" s="61"/>
      <c r="B8" s="14" t="s">
        <v>39</v>
      </c>
      <c r="C8" s="30">
        <f>ROUND('Enrol LGA'!C9/'Enrol Details'!J5*100,0)</f>
        <v>90</v>
      </c>
      <c r="D8" s="30">
        <f>ROUND('Enrol LGA'!D9/'Enrol Details'!K5*100,0)</f>
        <v>80</v>
      </c>
      <c r="E8" s="30">
        <f>ROUND('Enrol LGA'!E9/'Enrol Details'!L5*100,0)</f>
        <v>85</v>
      </c>
      <c r="F8" s="16"/>
      <c r="G8" s="2"/>
    </row>
    <row r="9" spans="1:7" ht="12.75">
      <c r="A9" s="61"/>
      <c r="B9" s="66" t="s">
        <v>40</v>
      </c>
      <c r="C9" s="25">
        <f>ROUND('Enrol LGA'!C10/'Enrol Details'!J6*100,0)</f>
        <v>66</v>
      </c>
      <c r="D9" s="25">
        <f>ROUND('Enrol LGA'!D10/'Enrol Details'!K6*100,0)</f>
        <v>65</v>
      </c>
      <c r="E9" s="25">
        <f>ROUND('Enrol LGA'!E10/'Enrol Details'!L6*100,0)</f>
        <v>66</v>
      </c>
      <c r="F9" s="16"/>
      <c r="G9" s="2"/>
    </row>
    <row r="10" spans="1:7" ht="12.75">
      <c r="A10" s="61"/>
      <c r="B10" s="14" t="s">
        <v>41</v>
      </c>
      <c r="C10" s="30">
        <f>ROUND('Enrol LGA'!C11/'Enrol Details'!J7*100,0)</f>
        <v>58</v>
      </c>
      <c r="D10" s="30">
        <f>ROUND('Enrol LGA'!D11/'Enrol Details'!K7*100,0)</f>
        <v>51</v>
      </c>
      <c r="E10" s="30">
        <f>ROUND('Enrol LGA'!E11/'Enrol Details'!L7*100,0)</f>
        <v>54</v>
      </c>
      <c r="F10" s="16"/>
      <c r="G10" s="2"/>
    </row>
    <row r="11" spans="1:7" ht="12.75">
      <c r="A11" s="61"/>
      <c r="B11" s="66" t="s">
        <v>93</v>
      </c>
      <c r="C11" s="31">
        <f>ROUND('Enrol LGA'!C12/'Enrol Details'!J8*100,0)</f>
        <v>81</v>
      </c>
      <c r="D11" s="31">
        <f>ROUND('Enrol LGA'!D12/'Enrol Details'!K8*100,0)</f>
        <v>74</v>
      </c>
      <c r="E11" s="31">
        <f>ROUND('Enrol LGA'!E12/'Enrol Details'!L8*100,0)</f>
        <v>77</v>
      </c>
      <c r="F11" s="16"/>
      <c r="G11" s="2"/>
    </row>
    <row r="12" spans="1:7" ht="3.75" customHeight="1">
      <c r="A12" s="53"/>
      <c r="B12" s="24"/>
      <c r="C12" s="29"/>
      <c r="D12" s="29"/>
      <c r="E12" s="29"/>
      <c r="F12" s="17"/>
      <c r="G12" s="2"/>
    </row>
    <row r="13" spans="1:7" ht="12.75">
      <c r="A13" s="2"/>
      <c r="B13" s="25"/>
      <c r="C13" s="25"/>
      <c r="D13" s="25"/>
      <c r="E13" s="25"/>
      <c r="F13" s="2"/>
      <c r="G13" s="2"/>
    </row>
    <row r="14" spans="1:7" ht="17.25" customHeight="1">
      <c r="A14" s="86"/>
      <c r="B14" s="172" t="s">
        <v>89</v>
      </c>
      <c r="C14" s="172"/>
      <c r="D14" s="172"/>
      <c r="E14" s="172"/>
      <c r="F14" s="3"/>
      <c r="G14" s="2"/>
    </row>
    <row r="15" spans="1:13" ht="12.75">
      <c r="A15" s="61"/>
      <c r="B15" s="39" t="s">
        <v>25</v>
      </c>
      <c r="C15" s="13" t="s">
        <v>7</v>
      </c>
      <c r="D15" s="13" t="s">
        <v>8</v>
      </c>
      <c r="E15" s="13" t="s">
        <v>27</v>
      </c>
      <c r="F15" s="16"/>
      <c r="G15" s="2"/>
      <c r="H15" s="179"/>
      <c r="I15" s="179"/>
      <c r="J15" s="179"/>
      <c r="K15" s="179"/>
      <c r="L15" s="179"/>
      <c r="M15" s="179"/>
    </row>
    <row r="16" spans="1:13" ht="12.75">
      <c r="A16" s="61"/>
      <c r="B16" s="66" t="s">
        <v>36</v>
      </c>
      <c r="C16" s="35">
        <f>ROUND('Enrol LGA'!C16/'Enrol Details'!J11*100,0)</f>
        <v>71</v>
      </c>
      <c r="D16" s="35">
        <f>ROUND('Enrol LGA'!D16/'Enrol Details'!K11*100,0)</f>
        <v>59</v>
      </c>
      <c r="E16" s="35">
        <f>ROUND('Enrol LGA'!E16/'Enrol Details'!L11*100,0)</f>
        <v>65</v>
      </c>
      <c r="F16" s="16"/>
      <c r="G16" s="2"/>
      <c r="H16" s="19"/>
      <c r="I16" s="19"/>
      <c r="J16" s="18"/>
      <c r="K16" s="19"/>
      <c r="L16" s="19"/>
      <c r="M16" s="19"/>
    </row>
    <row r="17" spans="1:13" ht="12.75">
      <c r="A17" s="61"/>
      <c r="B17" s="14" t="s">
        <v>37</v>
      </c>
      <c r="C17" s="30">
        <f>ROUND('Enrol LGA'!C17/'Enrol Details'!J12*100,0)</f>
        <v>63</v>
      </c>
      <c r="D17" s="30">
        <f>ROUND('Enrol LGA'!D17/'Enrol Details'!K12*100,0)</f>
        <v>44</v>
      </c>
      <c r="E17" s="30">
        <f>ROUND('Enrol LGA'!E17/'Enrol Details'!L12*100,0)</f>
        <v>54</v>
      </c>
      <c r="F17" s="16"/>
      <c r="G17" s="2"/>
      <c r="H17" s="19"/>
      <c r="I17" s="19"/>
      <c r="J17" s="71"/>
      <c r="K17" s="15"/>
      <c r="L17" s="15"/>
      <c r="M17" s="15"/>
    </row>
    <row r="18" spans="1:13" ht="12.75">
      <c r="A18" s="61"/>
      <c r="B18" s="66" t="s">
        <v>38</v>
      </c>
      <c r="C18" s="25">
        <f>ROUND('Enrol LGA'!C18/'Enrol Details'!J13*100,0)</f>
        <v>52</v>
      </c>
      <c r="D18" s="25">
        <f>ROUND('Enrol LGA'!D18/'Enrol Details'!K13*100,0)</f>
        <v>31</v>
      </c>
      <c r="E18" s="25">
        <f>ROUND('Enrol LGA'!E18/'Enrol Details'!L13*100,0)</f>
        <v>41</v>
      </c>
      <c r="F18" s="16"/>
      <c r="G18" s="2"/>
      <c r="H18" s="19"/>
      <c r="I18" s="19"/>
      <c r="J18" s="71"/>
      <c r="K18" s="15"/>
      <c r="L18" s="15"/>
      <c r="M18" s="15"/>
    </row>
    <row r="19" spans="1:13" ht="12.75">
      <c r="A19" s="61"/>
      <c r="B19" s="14" t="s">
        <v>39</v>
      </c>
      <c r="C19" s="30">
        <f>ROUND('Enrol LGA'!C19/'Enrol Details'!J14*100,0)</f>
        <v>54</v>
      </c>
      <c r="D19" s="30">
        <f>ROUND('Enrol LGA'!D19/'Enrol Details'!K14*100,0)</f>
        <v>33</v>
      </c>
      <c r="E19" s="30">
        <f>ROUND('Enrol LGA'!E19/'Enrol Details'!L14*100,0)</f>
        <v>44</v>
      </c>
      <c r="F19" s="16"/>
      <c r="G19" s="2"/>
      <c r="H19" s="19"/>
      <c r="I19" s="19"/>
      <c r="J19" s="71"/>
      <c r="K19" s="15"/>
      <c r="L19" s="15"/>
      <c r="M19" s="15"/>
    </row>
    <row r="20" spans="1:13" ht="12.75">
      <c r="A20" s="61"/>
      <c r="B20" s="66" t="s">
        <v>40</v>
      </c>
      <c r="C20" s="25">
        <f>ROUND('Enrol LGA'!C20/'Enrol Details'!J15*100,0)</f>
        <v>35</v>
      </c>
      <c r="D20" s="25">
        <f>ROUND('Enrol LGA'!D20/'Enrol Details'!K15*100,0)</f>
        <v>21</v>
      </c>
      <c r="E20" s="25">
        <f>ROUND('Enrol LGA'!E20/'Enrol Details'!L15*100,0)</f>
        <v>28</v>
      </c>
      <c r="F20" s="16"/>
      <c r="G20" s="2"/>
      <c r="H20" s="19"/>
      <c r="I20" s="19"/>
      <c r="J20" s="71"/>
      <c r="K20" s="15"/>
      <c r="L20" s="15"/>
      <c r="M20" s="15"/>
    </row>
    <row r="21" spans="1:13" ht="12.75">
      <c r="A21" s="61"/>
      <c r="B21" s="14" t="s">
        <v>41</v>
      </c>
      <c r="C21" s="30">
        <f>ROUND('Enrol LGA'!C21/'Enrol Details'!J16*100,0)</f>
        <v>25</v>
      </c>
      <c r="D21" s="30">
        <f>ROUND('Enrol LGA'!D21/'Enrol Details'!K16*100,0)</f>
        <v>12</v>
      </c>
      <c r="E21" s="30">
        <f>ROUND('Enrol LGA'!E21/'Enrol Details'!L16*100,0)</f>
        <v>18</v>
      </c>
      <c r="F21" s="16"/>
      <c r="G21" s="2"/>
      <c r="H21" s="19"/>
      <c r="I21" s="19"/>
      <c r="J21" s="71"/>
      <c r="K21" s="15"/>
      <c r="L21" s="15"/>
      <c r="M21" s="15"/>
    </row>
    <row r="22" spans="1:13" ht="12.75">
      <c r="A22" s="61"/>
      <c r="B22" s="66" t="s">
        <v>125</v>
      </c>
      <c r="C22" s="31">
        <f>ROUND('Enrol LGA'!C22/'Enrol Details'!J17*100,0)</f>
        <v>53</v>
      </c>
      <c r="D22" s="31">
        <f>ROUND('Enrol LGA'!D22/'Enrol Details'!K17*100,0)</f>
        <v>38</v>
      </c>
      <c r="E22" s="31">
        <f>ROUND('Enrol LGA'!E22/'Enrol Details'!L17*100,0)</f>
        <v>46</v>
      </c>
      <c r="F22" s="16"/>
      <c r="G22" s="2"/>
      <c r="H22" s="19"/>
      <c r="I22" s="19"/>
      <c r="J22" s="71"/>
      <c r="K22" s="15"/>
      <c r="L22" s="15"/>
      <c r="M22" s="15"/>
    </row>
    <row r="23" spans="1:7" ht="3.75" customHeight="1">
      <c r="A23" s="53"/>
      <c r="B23" s="24"/>
      <c r="C23" s="29"/>
      <c r="D23" s="29"/>
      <c r="E23" s="29"/>
      <c r="F23" s="17"/>
      <c r="G23" s="2"/>
    </row>
    <row r="24" spans="1:7" ht="12.75">
      <c r="A24" s="2"/>
      <c r="B24" s="25"/>
      <c r="C24" s="25"/>
      <c r="D24" s="25"/>
      <c r="E24" s="25"/>
      <c r="F24" s="2"/>
      <c r="G24" s="2"/>
    </row>
    <row r="25" spans="1:7" ht="18" customHeight="1">
      <c r="A25" s="86"/>
      <c r="B25" s="172" t="s">
        <v>90</v>
      </c>
      <c r="C25" s="172"/>
      <c r="D25" s="172"/>
      <c r="E25" s="172"/>
      <c r="F25" s="3"/>
      <c r="G25" s="2"/>
    </row>
    <row r="26" spans="1:7" ht="12.75">
      <c r="A26" s="61"/>
      <c r="B26" s="39" t="s">
        <v>25</v>
      </c>
      <c r="C26" s="13" t="s">
        <v>7</v>
      </c>
      <c r="D26" s="13" t="s">
        <v>8</v>
      </c>
      <c r="E26" s="13" t="s">
        <v>27</v>
      </c>
      <c r="F26" s="16"/>
      <c r="G26" s="2"/>
    </row>
    <row r="27" spans="1:7" ht="12.75">
      <c r="A27" s="61"/>
      <c r="B27" s="66" t="s">
        <v>36</v>
      </c>
      <c r="C27" s="25">
        <f>ROUND(('Enrol LGA'!C6+'Enrol LGA'!C16)/('Enrol Details'!J2+'Enrol Details'!J11)*100,0)</f>
        <v>86</v>
      </c>
      <c r="D27" s="25">
        <f>ROUND(('Enrol LGA'!D6+'Enrol LGA'!D16)/('Enrol Details'!K2+'Enrol Details'!K11)*100,0)</f>
        <v>76</v>
      </c>
      <c r="E27" s="25">
        <f>ROUND(('Enrol LGA'!E6+'Enrol LGA'!E16)/('Enrol Details'!L2+'Enrol Details'!L11)*100,0)</f>
        <v>81</v>
      </c>
      <c r="F27" s="16"/>
      <c r="G27" s="2"/>
    </row>
    <row r="28" spans="1:7" ht="12.75">
      <c r="A28" s="61"/>
      <c r="B28" s="14" t="s">
        <v>37</v>
      </c>
      <c r="C28" s="30">
        <f>ROUND(('Enrol LGA'!C7+'Enrol LGA'!C17)/('Enrol Details'!J3+'Enrol Details'!J12)*100,0)</f>
        <v>84</v>
      </c>
      <c r="D28" s="30">
        <f>ROUND(('Enrol LGA'!D7+'Enrol LGA'!D17)/('Enrol Details'!K3+'Enrol Details'!K12)*100,0)</f>
        <v>72</v>
      </c>
      <c r="E28" s="30">
        <f>ROUND(('Enrol LGA'!E7+'Enrol LGA'!E17)/('Enrol Details'!L3+'Enrol Details'!L12)*100,0)</f>
        <v>78</v>
      </c>
      <c r="F28" s="16"/>
      <c r="G28" s="2"/>
    </row>
    <row r="29" spans="1:7" ht="12.75">
      <c r="A29" s="61"/>
      <c r="B29" s="66" t="s">
        <v>38</v>
      </c>
      <c r="C29" s="25">
        <f>ROUND(('Enrol LGA'!C8+'Enrol LGA'!C18)/('Enrol Details'!J4+'Enrol Details'!J13)*100,0)</f>
        <v>69</v>
      </c>
      <c r="D29" s="25">
        <f>ROUND(('Enrol LGA'!D8+'Enrol LGA'!D18)/('Enrol Details'!K4+'Enrol Details'!K13)*100,0)</f>
        <v>54</v>
      </c>
      <c r="E29" s="25">
        <f>ROUND(('Enrol LGA'!E8+'Enrol LGA'!E18)/('Enrol Details'!L4+'Enrol Details'!L13)*100,0)</f>
        <v>62</v>
      </c>
      <c r="F29" s="16"/>
      <c r="G29" s="2"/>
    </row>
    <row r="30" spans="1:7" ht="12.75">
      <c r="A30" s="61"/>
      <c r="B30" s="14" t="s">
        <v>39</v>
      </c>
      <c r="C30" s="30">
        <f>ROUND(('Enrol LGA'!C9+'Enrol LGA'!C19)/('Enrol Details'!J5+'Enrol Details'!J14)*100,0)</f>
        <v>79</v>
      </c>
      <c r="D30" s="30">
        <f>ROUND(('Enrol LGA'!D9+'Enrol LGA'!D19)/('Enrol Details'!K5+'Enrol Details'!K14)*100,0)</f>
        <v>66</v>
      </c>
      <c r="E30" s="30">
        <f>ROUND(('Enrol LGA'!E9+'Enrol LGA'!E19)/('Enrol Details'!L5+'Enrol Details'!L14)*100,0)</f>
        <v>73</v>
      </c>
      <c r="F30" s="16"/>
      <c r="G30" s="2"/>
    </row>
    <row r="31" spans="1:7" ht="12.75">
      <c r="A31" s="61"/>
      <c r="B31" s="66" t="s">
        <v>40</v>
      </c>
      <c r="C31" s="25">
        <f>ROUND(('Enrol LGA'!C10+'Enrol LGA'!C20)/('Enrol Details'!J6+'Enrol Details'!J15)*100,0)</f>
        <v>57</v>
      </c>
      <c r="D31" s="25">
        <f>ROUND(('Enrol LGA'!D10+'Enrol LGA'!D20)/('Enrol Details'!K6+'Enrol Details'!K15)*100,0)</f>
        <v>52</v>
      </c>
      <c r="E31" s="25">
        <f>ROUND(('Enrol LGA'!E10+'Enrol LGA'!E20)/('Enrol Details'!L6+'Enrol Details'!L15)*100,0)</f>
        <v>55</v>
      </c>
      <c r="F31" s="16"/>
      <c r="G31" s="2"/>
    </row>
    <row r="32" spans="1:7" ht="12.75">
      <c r="A32" s="61"/>
      <c r="B32" s="14" t="s">
        <v>41</v>
      </c>
      <c r="C32" s="30">
        <f>ROUND(('Enrol LGA'!C11+'Enrol LGA'!C21)/('Enrol Details'!J7+'Enrol Details'!J16)*100,0)</f>
        <v>48</v>
      </c>
      <c r="D32" s="30">
        <f>ROUND(('Enrol LGA'!D11+'Enrol LGA'!D21)/('Enrol Details'!K7+'Enrol Details'!K16)*100,0)</f>
        <v>39</v>
      </c>
      <c r="E32" s="30">
        <f>ROUND(('Enrol LGA'!E11+'Enrol LGA'!E21)/('Enrol Details'!L7+'Enrol Details'!L16)*100,0)</f>
        <v>44</v>
      </c>
      <c r="F32" s="16"/>
      <c r="G32" s="2"/>
    </row>
    <row r="33" spans="1:7" ht="12.75">
      <c r="A33" s="61"/>
      <c r="B33" s="66" t="s">
        <v>125</v>
      </c>
      <c r="C33" s="31">
        <f>ROUND(('Enrol LGA'!C12+'Enrol LGA'!C22)/('Enrol Details'!J8+'Enrol Details'!J17)*100,0)</f>
        <v>73</v>
      </c>
      <c r="D33" s="31">
        <f>ROUND(('Enrol LGA'!D12+'Enrol LGA'!D22)/('Enrol Details'!K8+'Enrol Details'!K17)*100,0)</f>
        <v>63</v>
      </c>
      <c r="E33" s="31">
        <f>ROUND(('Enrol LGA'!E12+'Enrol LGA'!E22)/('Enrol Details'!L8+'Enrol Details'!L17)*100,0)</f>
        <v>68</v>
      </c>
      <c r="F33" s="16"/>
      <c r="G33" s="2"/>
    </row>
    <row r="34" spans="1:7" ht="3.75" customHeight="1">
      <c r="A34" s="53"/>
      <c r="B34" s="24"/>
      <c r="C34" s="29"/>
      <c r="D34" s="29"/>
      <c r="E34" s="29"/>
      <c r="F34" s="17"/>
      <c r="G34" s="2"/>
    </row>
    <row r="35" spans="1:13" ht="12.75">
      <c r="A35" s="2"/>
      <c r="B35" s="25"/>
      <c r="C35" s="25"/>
      <c r="D35" s="25"/>
      <c r="E35" s="25"/>
      <c r="F35" s="2"/>
      <c r="G35" s="2"/>
      <c r="H35" s="37"/>
      <c r="I35" s="37"/>
      <c r="J35" s="42"/>
      <c r="K35" s="15"/>
      <c r="L35" s="15"/>
      <c r="M35" s="15"/>
    </row>
    <row r="36" spans="1:7" ht="16.5" customHeight="1">
      <c r="A36" s="86"/>
      <c r="B36" s="172" t="s">
        <v>91</v>
      </c>
      <c r="C36" s="172"/>
      <c r="D36" s="172"/>
      <c r="E36" s="172"/>
      <c r="F36" s="3"/>
      <c r="G36" s="2"/>
    </row>
    <row r="37" spans="1:7" ht="12.75">
      <c r="A37" s="61"/>
      <c r="B37" s="39" t="s">
        <v>25</v>
      </c>
      <c r="C37" s="13" t="s">
        <v>7</v>
      </c>
      <c r="D37" s="13" t="s">
        <v>8</v>
      </c>
      <c r="E37" s="13" t="s">
        <v>27</v>
      </c>
      <c r="F37" s="16"/>
      <c r="G37" s="2"/>
    </row>
    <row r="38" spans="1:7" ht="12.75">
      <c r="A38" s="61"/>
      <c r="B38" s="66" t="s">
        <v>36</v>
      </c>
      <c r="C38" s="25">
        <f>ROUND('Enrol LGA'!C26/'Enrol Details'!J20*100,0)</f>
        <v>58</v>
      </c>
      <c r="D38" s="25">
        <f>ROUND('Enrol LGA'!D26/'Enrol Details'!K20*100,0)</f>
        <v>36</v>
      </c>
      <c r="E38" s="25">
        <f>ROUND('Enrol LGA'!E26/'Enrol Details'!L20*100,0)</f>
        <v>46</v>
      </c>
      <c r="F38" s="16"/>
      <c r="G38" s="2"/>
    </row>
    <row r="39" spans="1:7" ht="12.75">
      <c r="A39" s="61"/>
      <c r="B39" s="14" t="s">
        <v>37</v>
      </c>
      <c r="C39" s="30">
        <f>ROUND('Enrol LGA'!C27/'Enrol Details'!J21*100,0)</f>
        <v>8</v>
      </c>
      <c r="D39" s="30">
        <f>ROUND('Enrol LGA'!D27/'Enrol Details'!K21*100,0)</f>
        <v>5</v>
      </c>
      <c r="E39" s="30">
        <f>ROUND('Enrol LGA'!E27/'Enrol Details'!L21*100,0)</f>
        <v>6</v>
      </c>
      <c r="F39" s="16"/>
      <c r="G39" s="2"/>
    </row>
    <row r="40" spans="1:7" ht="12.75">
      <c r="A40" s="61"/>
      <c r="B40" s="66" t="s">
        <v>38</v>
      </c>
      <c r="C40" s="25">
        <f>ROUND('Enrol LGA'!C28/'Enrol Details'!J22*100,0)</f>
        <v>14</v>
      </c>
      <c r="D40" s="25">
        <f>ROUND('Enrol LGA'!D28/'Enrol Details'!K22*100,0)</f>
        <v>5</v>
      </c>
      <c r="E40" s="25">
        <f>ROUND('Enrol LGA'!E28/'Enrol Details'!L22*100,0)</f>
        <v>9</v>
      </c>
      <c r="F40" s="16"/>
      <c r="G40" s="2"/>
    </row>
    <row r="41" spans="1:7" ht="12.75">
      <c r="A41" s="61"/>
      <c r="B41" s="14" t="s">
        <v>39</v>
      </c>
      <c r="C41" s="30">
        <f>ROUND('Enrol LGA'!C29/'Enrol Details'!J23*100,0)</f>
        <v>26</v>
      </c>
      <c r="D41" s="30">
        <f>ROUND('Enrol LGA'!D29/'Enrol Details'!K23*100,0)</f>
        <v>14</v>
      </c>
      <c r="E41" s="30">
        <f>ROUND('Enrol LGA'!E29/'Enrol Details'!L23*100,0)</f>
        <v>20</v>
      </c>
      <c r="F41" s="16"/>
      <c r="G41" s="2"/>
    </row>
    <row r="42" spans="1:7" ht="12.75">
      <c r="A42" s="61"/>
      <c r="B42" s="66" t="s">
        <v>40</v>
      </c>
      <c r="C42" s="25">
        <f>ROUND('Enrol LGA'!C30/'Enrol Details'!J24*100,0)</f>
        <v>10</v>
      </c>
      <c r="D42" s="25">
        <f>ROUND('Enrol LGA'!D30/'Enrol Details'!K24*100,0)</f>
        <v>5</v>
      </c>
      <c r="E42" s="25">
        <f>ROUND('Enrol LGA'!E30/'Enrol Details'!L24*100,0)</f>
        <v>7</v>
      </c>
      <c r="F42" s="16"/>
      <c r="G42" s="2"/>
    </row>
    <row r="43" spans="1:7" ht="12.75">
      <c r="A43" s="61"/>
      <c r="B43" s="14" t="s">
        <v>41</v>
      </c>
      <c r="C43" s="30">
        <f>ROUND('Enrol LGA'!C31/'Enrol Details'!J25*100,0)</f>
        <v>7</v>
      </c>
      <c r="D43" s="30">
        <f>ROUND('Enrol LGA'!D31/'Enrol Details'!K25*100,0)</f>
        <v>4</v>
      </c>
      <c r="E43" s="30">
        <f>ROUND('Enrol LGA'!E31/'Enrol Details'!L25*100,0)</f>
        <v>5</v>
      </c>
      <c r="F43" s="16"/>
      <c r="G43" s="2"/>
    </row>
    <row r="44" spans="1:7" ht="12.75">
      <c r="A44" s="61"/>
      <c r="B44" s="66" t="s">
        <v>125</v>
      </c>
      <c r="C44" s="31">
        <f>ROUND('Enrol LGA'!C32/'Enrol Details'!J26*100,0)</f>
        <v>23</v>
      </c>
      <c r="D44" s="31">
        <f>ROUND('Enrol LGA'!D32/'Enrol Details'!K26*100,0)</f>
        <v>14</v>
      </c>
      <c r="E44" s="31">
        <f>ROUND('Enrol LGA'!E32/'Enrol Details'!L26*100,0)</f>
        <v>18</v>
      </c>
      <c r="F44" s="16"/>
      <c r="G44" s="2"/>
    </row>
    <row r="45" spans="1:7" ht="3.75" customHeight="1">
      <c r="A45" s="53"/>
      <c r="B45" s="24"/>
      <c r="C45" s="29"/>
      <c r="D45" s="29"/>
      <c r="E45" s="29"/>
      <c r="F45" s="17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 t="s">
        <v>127</v>
      </c>
      <c r="C47" s="2"/>
      <c r="D47" s="2"/>
      <c r="E47" s="2"/>
      <c r="F47" s="2"/>
      <c r="G47" s="2"/>
    </row>
    <row r="48" ht="12.75">
      <c r="B48" s="2"/>
    </row>
  </sheetData>
  <mergeCells count="5">
    <mergeCell ref="B25:E25"/>
    <mergeCell ref="H15:M15"/>
    <mergeCell ref="B36:E36"/>
    <mergeCell ref="B3:E3"/>
    <mergeCell ref="B14:E14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B46" sqref="B46"/>
    </sheetView>
  </sheetViews>
  <sheetFormatPr defaultColWidth="9.140625" defaultRowHeight="12.75"/>
  <cols>
    <col min="1" max="1" width="1.57421875" style="0" customWidth="1"/>
    <col min="2" max="2" width="19.00390625" style="0" customWidth="1"/>
    <col min="3" max="5" width="10.7109375" style="0" customWidth="1"/>
    <col min="6" max="6" width="1.57421875" style="0" customWidth="1"/>
    <col min="8" max="8" width="0.2890625" style="0" customWidth="1"/>
    <col min="9" max="9" width="16.7109375" style="0" customWidth="1"/>
  </cols>
  <sheetData>
    <row r="1" spans="2:4" ht="15.75">
      <c r="B1" s="4"/>
      <c r="C1" s="1"/>
      <c r="D1" s="1"/>
    </row>
    <row r="2" ht="41.25" customHeight="1"/>
    <row r="3" spans="1:9" ht="18" customHeight="1">
      <c r="A3" s="86"/>
      <c r="B3" s="172" t="s">
        <v>88</v>
      </c>
      <c r="C3" s="172"/>
      <c r="D3" s="172"/>
      <c r="E3" s="172"/>
      <c r="F3" s="3"/>
      <c r="G3" s="87"/>
      <c r="I3" s="90"/>
    </row>
    <row r="4" spans="1:9" ht="12.75">
      <c r="A4" s="61"/>
      <c r="B4" s="39" t="s">
        <v>25</v>
      </c>
      <c r="C4" s="13" t="s">
        <v>7</v>
      </c>
      <c r="D4" s="13" t="s">
        <v>8</v>
      </c>
      <c r="E4" s="13" t="s">
        <v>27</v>
      </c>
      <c r="F4" s="16"/>
      <c r="G4" s="2"/>
      <c r="I4" s="90"/>
    </row>
    <row r="5" spans="1:9" ht="12.75">
      <c r="A5" s="61"/>
      <c r="B5" s="66" t="s">
        <v>36</v>
      </c>
      <c r="C5" s="35">
        <f>ROUND(('Enrol Details'!G2)/'Enrol Details'!J2*100,0)</f>
        <v>78</v>
      </c>
      <c r="D5" s="35">
        <f>ROUND(('Enrol Details'!H2)/'Enrol Details'!K2*100,0)</f>
        <v>71</v>
      </c>
      <c r="E5" s="35">
        <f>ROUND(('Enrol Details'!I2)/'Enrol Details'!L2*100,0)</f>
        <v>75</v>
      </c>
      <c r="F5" s="16"/>
      <c r="G5" s="2"/>
      <c r="I5" s="90"/>
    </row>
    <row r="6" spans="1:9" ht="12.75">
      <c r="A6" s="61"/>
      <c r="B6" s="14" t="s">
        <v>37</v>
      </c>
      <c r="C6" s="30">
        <f>ROUND(('Enrol Details'!G3)/'Enrol Details'!J3*100,0)</f>
        <v>74</v>
      </c>
      <c r="D6" s="30">
        <f>ROUND(('Enrol Details'!H3)/'Enrol Details'!K3*100,0)</f>
        <v>69</v>
      </c>
      <c r="E6" s="30">
        <f>ROUND(('Enrol Details'!I3)/'Enrol Details'!L3*100,0)</f>
        <v>71</v>
      </c>
      <c r="F6" s="16"/>
      <c r="G6" s="2"/>
      <c r="I6" s="90"/>
    </row>
    <row r="7" spans="1:9" ht="12.75">
      <c r="A7" s="61"/>
      <c r="B7" s="66" t="s">
        <v>38</v>
      </c>
      <c r="C7" s="25">
        <f>ROUND(('Enrol Details'!G4)/'Enrol Details'!J4*100,0)</f>
        <v>60</v>
      </c>
      <c r="D7" s="25">
        <f>ROUND(('Enrol Details'!H4)/'Enrol Details'!K4*100,0)</f>
        <v>51</v>
      </c>
      <c r="E7" s="25">
        <f>ROUND(('Enrol Details'!I4)/'Enrol Details'!L4*100,0)</f>
        <v>56</v>
      </c>
      <c r="F7" s="16"/>
      <c r="G7" s="2"/>
      <c r="I7" s="90"/>
    </row>
    <row r="8" spans="1:9" ht="12.75">
      <c r="A8" s="61"/>
      <c r="B8" s="14" t="s">
        <v>39</v>
      </c>
      <c r="C8" s="30">
        <f>ROUND(('Enrol Details'!G5)/'Enrol Details'!J5*100,0)</f>
        <v>66</v>
      </c>
      <c r="D8" s="30">
        <f>ROUND(('Enrol Details'!H5)/'Enrol Details'!K5*100,0)</f>
        <v>62</v>
      </c>
      <c r="E8" s="30">
        <f>ROUND(('Enrol Details'!I5)/'Enrol Details'!L5*100,0)</f>
        <v>64</v>
      </c>
      <c r="F8" s="16"/>
      <c r="G8" s="2"/>
      <c r="I8" s="90"/>
    </row>
    <row r="9" spans="1:7" ht="12.75">
      <c r="A9" s="61"/>
      <c r="B9" s="66" t="s">
        <v>40</v>
      </c>
      <c r="C9" s="25">
        <f>ROUND(('Enrol Details'!G6)/'Enrol Details'!J6*100,0)</f>
        <v>50</v>
      </c>
      <c r="D9" s="25">
        <f>ROUND(('Enrol Details'!H6)/'Enrol Details'!K6*100,0)</f>
        <v>51</v>
      </c>
      <c r="E9" s="25">
        <f>ROUND(('Enrol Details'!I6)/'Enrol Details'!L6*100,0)</f>
        <v>50</v>
      </c>
      <c r="F9" s="16"/>
      <c r="G9" s="2"/>
    </row>
    <row r="10" spans="1:7" ht="12.75">
      <c r="A10" s="61"/>
      <c r="B10" s="14" t="s">
        <v>41</v>
      </c>
      <c r="C10" s="30">
        <f>ROUND(('Enrol Details'!G7)/'Enrol Details'!J7*100,0)</f>
        <v>46</v>
      </c>
      <c r="D10" s="30">
        <f>ROUND(('Enrol Details'!H7)/'Enrol Details'!K7*100,0)</f>
        <v>42</v>
      </c>
      <c r="E10" s="30">
        <f>ROUND(('Enrol Details'!I7)/'Enrol Details'!L7*100,0)</f>
        <v>44</v>
      </c>
      <c r="F10" s="16"/>
      <c r="G10" s="2"/>
    </row>
    <row r="11" spans="1:7" ht="12.75">
      <c r="A11" s="61"/>
      <c r="B11" s="66" t="s">
        <v>125</v>
      </c>
      <c r="C11" s="31">
        <f>ROUND(('Enrol Details'!G8)/'Enrol Details'!J8*100,0)</f>
        <v>64</v>
      </c>
      <c r="D11" s="31">
        <f>ROUND(('Enrol Details'!H8)/'Enrol Details'!K8*100,0)</f>
        <v>60</v>
      </c>
      <c r="E11" s="31">
        <f>ROUND(('Enrol Details'!I8)/'Enrol Details'!L8*100,0)</f>
        <v>62</v>
      </c>
      <c r="F11" s="16"/>
      <c r="G11" s="2"/>
    </row>
    <row r="12" spans="1:7" ht="3.75" customHeight="1">
      <c r="A12" s="53"/>
      <c r="B12" s="24"/>
      <c r="C12" s="29"/>
      <c r="D12" s="29"/>
      <c r="E12" s="29"/>
      <c r="F12" s="17"/>
      <c r="G12" s="2"/>
    </row>
    <row r="13" spans="1:7" ht="12.75">
      <c r="A13" s="2"/>
      <c r="B13" s="25"/>
      <c r="C13" s="25"/>
      <c r="D13" s="25"/>
      <c r="E13" s="25"/>
      <c r="F13" s="2"/>
      <c r="G13" s="2"/>
    </row>
    <row r="14" spans="1:9" ht="17.25" customHeight="1">
      <c r="A14" s="86"/>
      <c r="B14" s="172" t="s">
        <v>89</v>
      </c>
      <c r="C14" s="172"/>
      <c r="D14" s="172"/>
      <c r="E14" s="172"/>
      <c r="F14" s="3"/>
      <c r="G14" s="2"/>
      <c r="H14" s="19"/>
      <c r="I14" s="19"/>
    </row>
    <row r="15" spans="1:9" ht="12.75">
      <c r="A15" s="61"/>
      <c r="B15" s="39" t="s">
        <v>25</v>
      </c>
      <c r="C15" s="13" t="s">
        <v>7</v>
      </c>
      <c r="D15" s="13" t="s">
        <v>8</v>
      </c>
      <c r="E15" s="13" t="s">
        <v>27</v>
      </c>
      <c r="F15" s="16"/>
      <c r="G15" s="2"/>
      <c r="H15" s="19"/>
      <c r="I15" s="18"/>
    </row>
    <row r="16" spans="1:9" ht="12.75">
      <c r="A16" s="61"/>
      <c r="B16" s="66" t="s">
        <v>36</v>
      </c>
      <c r="C16" s="35">
        <f>ROUND(('Enrol Details'!G11)/'Enrol Details'!J11*100,0)</f>
        <v>44</v>
      </c>
      <c r="D16" s="35">
        <f>ROUND(('Enrol Details'!H11)/'Enrol Details'!K11*100,0)</f>
        <v>39</v>
      </c>
      <c r="E16" s="35">
        <f>ROUND(('Enrol Details'!I11)/'Enrol Details'!L11*100,0)</f>
        <v>41</v>
      </c>
      <c r="F16" s="16"/>
      <c r="G16" s="2"/>
      <c r="H16" s="19"/>
      <c r="I16" s="71"/>
    </row>
    <row r="17" spans="1:9" ht="12.75">
      <c r="A17" s="61"/>
      <c r="B17" s="14" t="s">
        <v>37</v>
      </c>
      <c r="C17" s="30">
        <f>ROUND(('Enrol Details'!G12)/'Enrol Details'!J12*100,0)</f>
        <v>31</v>
      </c>
      <c r="D17" s="30">
        <f>ROUND(('Enrol Details'!H12)/'Enrol Details'!K12*100,0)</f>
        <v>25</v>
      </c>
      <c r="E17" s="30">
        <f>ROUND(('Enrol Details'!I12)/'Enrol Details'!L12*100,0)</f>
        <v>28</v>
      </c>
      <c r="F17" s="16"/>
      <c r="G17" s="2"/>
      <c r="H17" s="19"/>
      <c r="I17" s="71"/>
    </row>
    <row r="18" spans="1:9" ht="12.75">
      <c r="A18" s="61"/>
      <c r="B18" s="66" t="s">
        <v>38</v>
      </c>
      <c r="C18" s="25">
        <f>ROUND(('Enrol Details'!G13)/'Enrol Details'!J13*100,0)</f>
        <v>29</v>
      </c>
      <c r="D18" s="25">
        <f>ROUND(('Enrol Details'!H13)/'Enrol Details'!K13*100,0)</f>
        <v>19</v>
      </c>
      <c r="E18" s="25">
        <f>ROUND(('Enrol Details'!I13)/'Enrol Details'!L13*100,0)</f>
        <v>24</v>
      </c>
      <c r="F18" s="16"/>
      <c r="G18" s="2"/>
      <c r="H18" s="19"/>
      <c r="I18" s="71"/>
    </row>
    <row r="19" spans="1:9" ht="12.75">
      <c r="A19" s="61"/>
      <c r="B19" s="14" t="s">
        <v>39</v>
      </c>
      <c r="C19" s="30">
        <f>ROUND(('Enrol Details'!G14)/'Enrol Details'!J14*100,0)</f>
        <v>31</v>
      </c>
      <c r="D19" s="30">
        <f>ROUND(('Enrol Details'!H14)/'Enrol Details'!K14*100,0)</f>
        <v>22</v>
      </c>
      <c r="E19" s="30">
        <f>ROUND(('Enrol Details'!I14)/'Enrol Details'!L14*100,0)</f>
        <v>26</v>
      </c>
      <c r="F19" s="16"/>
      <c r="G19" s="2"/>
      <c r="H19" s="19"/>
      <c r="I19" s="71"/>
    </row>
    <row r="20" spans="1:9" ht="12.75">
      <c r="A20" s="61"/>
      <c r="B20" s="66" t="s">
        <v>40</v>
      </c>
      <c r="C20" s="25">
        <f>ROUND(('Enrol Details'!G15)/'Enrol Details'!J15*100,0)</f>
        <v>20</v>
      </c>
      <c r="D20" s="25">
        <f>ROUND(('Enrol Details'!H15)/'Enrol Details'!K15*100,0)</f>
        <v>14</v>
      </c>
      <c r="E20" s="25">
        <f>ROUND(('Enrol Details'!I15)/'Enrol Details'!L15*100,0)</f>
        <v>17</v>
      </c>
      <c r="F20" s="16"/>
      <c r="G20" s="2"/>
      <c r="H20" s="19"/>
      <c r="I20" s="71"/>
    </row>
    <row r="21" spans="1:7" ht="12.75">
      <c r="A21" s="61"/>
      <c r="B21" s="14" t="s">
        <v>41</v>
      </c>
      <c r="C21" s="30">
        <f>ROUND(('Enrol Details'!G16)/'Enrol Details'!J16*100,0)</f>
        <v>13</v>
      </c>
      <c r="D21" s="30">
        <f>ROUND(('Enrol Details'!H16)/'Enrol Details'!K16*100,0)</f>
        <v>8</v>
      </c>
      <c r="E21" s="30">
        <f>ROUND(('Enrol Details'!I16)/'Enrol Details'!L16*100,0)</f>
        <v>11</v>
      </c>
      <c r="F21" s="16"/>
      <c r="G21" s="2"/>
    </row>
    <row r="22" spans="1:7" ht="12.75">
      <c r="A22" s="61"/>
      <c r="B22" s="66" t="s">
        <v>125</v>
      </c>
      <c r="C22" s="31">
        <f>ROUND(('Enrol Details'!G17)/'Enrol Details'!J17*100,0)</f>
        <v>30</v>
      </c>
      <c r="D22" s="31">
        <f>ROUND(('Enrol Details'!H17)/'Enrol Details'!K17*100,0)</f>
        <v>24</v>
      </c>
      <c r="E22" s="31">
        <f>ROUND(('Enrol Details'!I17)/'Enrol Details'!L17*100,0)</f>
        <v>27</v>
      </c>
      <c r="F22" s="16"/>
      <c r="G22" s="2"/>
    </row>
    <row r="23" spans="1:12" ht="3.75" customHeight="1">
      <c r="A23" s="53"/>
      <c r="B23" s="24"/>
      <c r="C23" s="29"/>
      <c r="D23" s="29"/>
      <c r="E23" s="29"/>
      <c r="F23" s="17"/>
      <c r="G23" s="2"/>
      <c r="H23" s="37"/>
      <c r="I23" s="42"/>
      <c r="J23" s="15"/>
      <c r="K23" s="15"/>
      <c r="L23" s="15"/>
    </row>
    <row r="24" spans="1:7" ht="12.75">
      <c r="A24" s="2"/>
      <c r="B24" s="25"/>
      <c r="C24" s="25"/>
      <c r="D24" s="25"/>
      <c r="E24" s="25"/>
      <c r="F24" s="2"/>
      <c r="G24" s="2"/>
    </row>
    <row r="25" spans="1:7" ht="16.5" customHeight="1">
      <c r="A25" s="86"/>
      <c r="B25" s="172" t="s">
        <v>90</v>
      </c>
      <c r="C25" s="172"/>
      <c r="D25" s="172"/>
      <c r="E25" s="172"/>
      <c r="F25" s="3"/>
      <c r="G25" s="2"/>
    </row>
    <row r="26" spans="1:7" ht="12.75">
      <c r="A26" s="61"/>
      <c r="B26" s="39" t="s">
        <v>25</v>
      </c>
      <c r="C26" s="13" t="s">
        <v>7</v>
      </c>
      <c r="D26" s="13" t="s">
        <v>8</v>
      </c>
      <c r="E26" s="13" t="s">
        <v>27</v>
      </c>
      <c r="F26" s="16"/>
      <c r="G26" s="2"/>
    </row>
    <row r="27" spans="1:7" ht="12.75">
      <c r="A27" s="61"/>
      <c r="B27" s="66" t="s">
        <v>36</v>
      </c>
      <c r="C27" s="15">
        <f>ROUND(('Enrol Details'!G2+'Enrol Details'!G11)/('Enrol Details'!J2+'Enrol Details'!J11)*100,0)</f>
        <v>67</v>
      </c>
      <c r="D27" s="15">
        <f>ROUND(('Enrol Details'!H2+'Enrol Details'!H11)/('Enrol Details'!K2+'Enrol Details'!K11)*100,0)</f>
        <v>61</v>
      </c>
      <c r="E27" s="15">
        <f>ROUND(('Enrol Details'!I2+'Enrol Details'!I11)/('Enrol Details'!L2+'Enrol Details'!L11)*100,0)</f>
        <v>64</v>
      </c>
      <c r="F27" s="16"/>
      <c r="G27" s="2"/>
    </row>
    <row r="28" spans="1:7" ht="12.75">
      <c r="A28" s="61"/>
      <c r="B28" s="14" t="s">
        <v>37</v>
      </c>
      <c r="C28" s="84">
        <f>ROUND(('Enrol Details'!G3+'Enrol Details'!G12)/('Enrol Details'!J3+'Enrol Details'!J12)*100,0)</f>
        <v>61</v>
      </c>
      <c r="D28" s="84">
        <f>ROUND(('Enrol Details'!H3+'Enrol Details'!H12)/('Enrol Details'!K3+'Enrol Details'!K12)*100,0)</f>
        <v>55</v>
      </c>
      <c r="E28" s="84">
        <f>ROUND(('Enrol Details'!I3+'Enrol Details'!I12)/('Enrol Details'!L3+'Enrol Details'!L12)*100,0)</f>
        <v>58</v>
      </c>
      <c r="F28" s="16"/>
      <c r="G28" s="2"/>
    </row>
    <row r="29" spans="1:7" ht="12.75">
      <c r="A29" s="61"/>
      <c r="B29" s="66" t="s">
        <v>38</v>
      </c>
      <c r="C29" s="15">
        <f>ROUND(('Enrol Details'!G4+'Enrol Details'!G13)/('Enrol Details'!J4+'Enrol Details'!J13)*100,0)</f>
        <v>51</v>
      </c>
      <c r="D29" s="15">
        <f>ROUND(('Enrol Details'!H4+'Enrol Details'!H13)/('Enrol Details'!K4+'Enrol Details'!K13)*100,0)</f>
        <v>41</v>
      </c>
      <c r="E29" s="15">
        <f>ROUND(('Enrol Details'!I4+'Enrol Details'!I13)/('Enrol Details'!L4+'Enrol Details'!L13)*100,0)</f>
        <v>46</v>
      </c>
      <c r="F29" s="16"/>
      <c r="G29" s="2"/>
    </row>
    <row r="30" spans="1:7" ht="12.75">
      <c r="A30" s="61"/>
      <c r="B30" s="14" t="s">
        <v>39</v>
      </c>
      <c r="C30" s="84">
        <f>ROUND(('Enrol Details'!G5+'Enrol Details'!G14)/('Enrol Details'!J5+'Enrol Details'!J14)*100,0)</f>
        <v>56</v>
      </c>
      <c r="D30" s="84">
        <f>ROUND(('Enrol Details'!H5+'Enrol Details'!H14)/('Enrol Details'!K5+'Enrol Details'!K14)*100,0)</f>
        <v>50</v>
      </c>
      <c r="E30" s="84">
        <f>ROUND(('Enrol Details'!I5+'Enrol Details'!I14)/('Enrol Details'!L5+'Enrol Details'!L14)*100,0)</f>
        <v>53</v>
      </c>
      <c r="F30" s="16"/>
      <c r="G30" s="2"/>
    </row>
    <row r="31" spans="1:7" ht="12.75">
      <c r="A31" s="61"/>
      <c r="B31" s="66" t="s">
        <v>40</v>
      </c>
      <c r="C31" s="15">
        <f>ROUND(('Enrol Details'!G6+'Enrol Details'!G15)/('Enrol Details'!J6+'Enrol Details'!J15)*100,0)</f>
        <v>41</v>
      </c>
      <c r="D31" s="15">
        <f>ROUND(('Enrol Details'!H6+'Enrol Details'!H15)/('Enrol Details'!K6+'Enrol Details'!K15)*100,0)</f>
        <v>40</v>
      </c>
      <c r="E31" s="15">
        <f>ROUND(('Enrol Details'!I6+'Enrol Details'!I15)/('Enrol Details'!L6+'Enrol Details'!L15)*100,0)</f>
        <v>40</v>
      </c>
      <c r="F31" s="16"/>
      <c r="G31" s="2"/>
    </row>
    <row r="32" spans="1:7" ht="12.75">
      <c r="A32" s="61"/>
      <c r="B32" s="14" t="s">
        <v>41</v>
      </c>
      <c r="C32" s="84">
        <f>ROUND(('Enrol Details'!G7+'Enrol Details'!G16)/('Enrol Details'!J7+'Enrol Details'!J16)*100,0)</f>
        <v>36</v>
      </c>
      <c r="D32" s="84">
        <f>ROUND(('Enrol Details'!H7+'Enrol Details'!H16)/('Enrol Details'!K7+'Enrol Details'!K16)*100,0)</f>
        <v>32</v>
      </c>
      <c r="E32" s="84">
        <f>ROUND(('Enrol Details'!I7+'Enrol Details'!I16)/('Enrol Details'!L7+'Enrol Details'!L16)*100,0)</f>
        <v>34</v>
      </c>
      <c r="F32" s="16"/>
      <c r="G32" s="2"/>
    </row>
    <row r="33" spans="1:7" ht="12.75">
      <c r="A33" s="61"/>
      <c r="B33" s="66" t="s">
        <v>125</v>
      </c>
      <c r="C33" s="15">
        <f>ROUND(('Enrol Details'!G8+'Enrol Details'!G17)/('Enrol Details'!J8+'Enrol Details'!J17)*100,0)</f>
        <v>54</v>
      </c>
      <c r="D33" s="15">
        <f>ROUND(('Enrol Details'!H8+'Enrol Details'!H17)/('Enrol Details'!K8+'Enrol Details'!K17)*100,0)</f>
        <v>49</v>
      </c>
      <c r="E33" s="15">
        <f>ROUND(('Enrol Details'!I8+'Enrol Details'!I17)/('Enrol Details'!L8+'Enrol Details'!L17)*100,0)</f>
        <v>51</v>
      </c>
      <c r="F33" s="16"/>
      <c r="G33" s="2"/>
    </row>
    <row r="34" spans="1:7" ht="3.75" customHeight="1">
      <c r="A34" s="53"/>
      <c r="B34" s="24"/>
      <c r="C34" s="29"/>
      <c r="D34" s="29"/>
      <c r="E34" s="29"/>
      <c r="F34" s="17"/>
      <c r="G34" s="2"/>
    </row>
    <row r="35" spans="1:7" ht="12.75">
      <c r="A35" s="2"/>
      <c r="B35" s="25"/>
      <c r="C35" s="25"/>
      <c r="D35" s="25"/>
      <c r="E35" s="25"/>
      <c r="F35" s="2"/>
      <c r="G35" s="2"/>
    </row>
    <row r="36" spans="1:7" ht="18" customHeight="1">
      <c r="A36" s="86"/>
      <c r="B36" s="172" t="s">
        <v>91</v>
      </c>
      <c r="C36" s="172"/>
      <c r="D36" s="172"/>
      <c r="E36" s="172"/>
      <c r="F36" s="3"/>
      <c r="G36" s="2"/>
    </row>
    <row r="37" spans="1:7" ht="12.75">
      <c r="A37" s="61"/>
      <c r="B37" s="39" t="s">
        <v>25</v>
      </c>
      <c r="C37" s="13" t="s">
        <v>7</v>
      </c>
      <c r="D37" s="13" t="s">
        <v>8</v>
      </c>
      <c r="E37" s="13" t="s">
        <v>27</v>
      </c>
      <c r="F37" s="16"/>
      <c r="G37" s="2"/>
    </row>
    <row r="38" spans="1:7" ht="12.75">
      <c r="A38" s="61"/>
      <c r="B38" s="66" t="s">
        <v>36</v>
      </c>
      <c r="C38" s="35">
        <f>ROUND('Enrol Details'!G20/'Enrol Details'!J20*100,0)</f>
        <v>31</v>
      </c>
      <c r="D38" s="35">
        <f>ROUND('Enrol Details'!H20/'Enrol Details'!K20*100,0)</f>
        <v>23</v>
      </c>
      <c r="E38" s="35">
        <f>ROUND('Enrol Details'!I20/'Enrol Details'!L20*100,0)</f>
        <v>27</v>
      </c>
      <c r="F38" s="16"/>
      <c r="G38" s="2"/>
    </row>
    <row r="39" spans="1:7" ht="12.75">
      <c r="A39" s="61"/>
      <c r="B39" s="14" t="s">
        <v>37</v>
      </c>
      <c r="C39" s="30">
        <f>ROUND('Enrol Details'!G21/'Enrol Details'!J21*100,0)</f>
        <v>2</v>
      </c>
      <c r="D39" s="30">
        <f>ROUND('Enrol Details'!H21/'Enrol Details'!K21*100,0)</f>
        <v>2</v>
      </c>
      <c r="E39" s="30">
        <f>ROUND('Enrol Details'!I21/'Enrol Details'!L21*100,0)</f>
        <v>2</v>
      </c>
      <c r="F39" s="16"/>
      <c r="G39" s="2"/>
    </row>
    <row r="40" spans="1:7" ht="12.75">
      <c r="A40" s="61"/>
      <c r="B40" s="66" t="s">
        <v>38</v>
      </c>
      <c r="C40" s="25">
        <f>ROUND('Enrol Details'!G22/'Enrol Details'!J22*100,0)</f>
        <v>6</v>
      </c>
      <c r="D40" s="25">
        <f>ROUND('Enrol Details'!H22/'Enrol Details'!K22*100,0)</f>
        <v>2</v>
      </c>
      <c r="E40" s="25">
        <f>ROUND('Enrol Details'!I22/'Enrol Details'!L22*100,0)</f>
        <v>4</v>
      </c>
      <c r="F40" s="16"/>
      <c r="G40" s="2"/>
    </row>
    <row r="41" spans="1:7" ht="12.75">
      <c r="A41" s="61"/>
      <c r="B41" s="14" t="s">
        <v>39</v>
      </c>
      <c r="C41" s="30">
        <f>ROUND('Enrol Details'!G23/'Enrol Details'!J23*100,0)</f>
        <v>11</v>
      </c>
      <c r="D41" s="30">
        <f>ROUND('Enrol Details'!H23/'Enrol Details'!K23*100,0)</f>
        <v>8</v>
      </c>
      <c r="E41" s="30">
        <f>ROUND('Enrol Details'!I23/'Enrol Details'!L23*100,0)</f>
        <v>9</v>
      </c>
      <c r="F41" s="16"/>
      <c r="G41" s="2"/>
    </row>
    <row r="42" spans="1:7" ht="12.75">
      <c r="A42" s="61"/>
      <c r="B42" s="66" t="s">
        <v>40</v>
      </c>
      <c r="C42" s="25">
        <f>ROUND('Enrol Details'!G24/'Enrol Details'!J24*100,0)</f>
        <v>4</v>
      </c>
      <c r="D42" s="25">
        <f>ROUND('Enrol Details'!H24/'Enrol Details'!K24*100,0)</f>
        <v>2</v>
      </c>
      <c r="E42" s="25">
        <f>ROUND('Enrol Details'!I24/'Enrol Details'!L24*100,0)</f>
        <v>3</v>
      </c>
      <c r="F42" s="16"/>
      <c r="G42" s="2"/>
    </row>
    <row r="43" spans="1:7" ht="12.75">
      <c r="A43" s="61"/>
      <c r="B43" s="14" t="s">
        <v>41</v>
      </c>
      <c r="C43" s="30">
        <f>ROUND('Enrol Details'!G25/'Enrol Details'!J25*100,0)</f>
        <v>4</v>
      </c>
      <c r="D43" s="30">
        <f>ROUND('Enrol Details'!H25/'Enrol Details'!K25*100,0)</f>
        <v>2</v>
      </c>
      <c r="E43" s="30">
        <f>ROUND('Enrol Details'!I25/'Enrol Details'!L25*100,0)</f>
        <v>3</v>
      </c>
      <c r="F43" s="16"/>
      <c r="G43" s="2"/>
    </row>
    <row r="44" spans="1:7" ht="12.75">
      <c r="A44" s="61"/>
      <c r="B44" s="66" t="s">
        <v>125</v>
      </c>
      <c r="C44" s="31">
        <f>ROUND('Enrol Details'!G26/'Enrol Details'!J26*100,0)</f>
        <v>11</v>
      </c>
      <c r="D44" s="31">
        <f>ROUND('Enrol Details'!H26/'Enrol Details'!K26*100,0)</f>
        <v>8</v>
      </c>
      <c r="E44" s="31">
        <f>ROUND('Enrol Details'!I26/'Enrol Details'!L26*100,0)</f>
        <v>10</v>
      </c>
      <c r="F44" s="16"/>
      <c r="G44" s="2"/>
    </row>
    <row r="45" spans="1:7" ht="3.75" customHeight="1">
      <c r="A45" s="53"/>
      <c r="B45" s="24"/>
      <c r="C45" s="29"/>
      <c r="D45" s="29"/>
      <c r="E45" s="29"/>
      <c r="F45" s="17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 t="s">
        <v>127</v>
      </c>
      <c r="C47" s="2"/>
      <c r="D47" s="2"/>
      <c r="E47" s="2"/>
      <c r="F47" s="2"/>
      <c r="G47" s="2"/>
    </row>
  </sheetData>
  <mergeCells count="4">
    <mergeCell ref="B36:E36"/>
    <mergeCell ref="B3:E3"/>
    <mergeCell ref="B14:E14"/>
    <mergeCell ref="B25:E25"/>
  </mergeCells>
  <printOptions horizontalCentered="1"/>
  <pageMargins left="0.75" right="0.75" top="1" bottom="1" header="0.5" footer="0.5"/>
  <pageSetup horizontalDpi="600" verticalDpi="600" orientation="portrait" r:id="rId2"/>
  <headerFooter alignWithMargins="0">
    <oddHeader>&amp;LDepartment of State for Education&amp;RStatistical Abstract</oddHeader>
    <oddFooter>&amp;CPublished November 2005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J13" sqref="J13"/>
    </sheetView>
  </sheetViews>
  <sheetFormatPr defaultColWidth="9.140625" defaultRowHeight="12.75"/>
  <cols>
    <col min="1" max="1" width="13.28125" style="0" bestFit="1" customWidth="1"/>
    <col min="2" max="2" width="10.8515625" style="0" bestFit="1" customWidth="1"/>
    <col min="3" max="3" width="8.140625" style="0" bestFit="1" customWidth="1"/>
    <col min="4" max="4" width="9.00390625" style="0" bestFit="1" customWidth="1"/>
    <col min="5" max="5" width="17.8515625" style="0" bestFit="1" customWidth="1"/>
    <col min="6" max="6" width="7.8515625" style="0" bestFit="1" customWidth="1"/>
    <col min="7" max="7" width="16.57421875" style="0" bestFit="1" customWidth="1"/>
    <col min="8" max="8" width="6.00390625" style="0" bestFit="1" customWidth="1"/>
    <col min="9" max="9" width="14.28125" style="0" bestFit="1" customWidth="1"/>
  </cols>
  <sheetData>
    <row r="1" spans="1:9" ht="12.75">
      <c r="A1" s="181" t="s">
        <v>94</v>
      </c>
      <c r="B1" s="181"/>
      <c r="C1" s="181"/>
      <c r="D1" s="181"/>
      <c r="E1" s="181"/>
      <c r="F1" s="181"/>
      <c r="G1" s="181"/>
      <c r="H1" s="181"/>
      <c r="I1" s="181"/>
    </row>
    <row r="2" spans="1:9" ht="12.75">
      <c r="A2" s="12" t="s">
        <v>3</v>
      </c>
      <c r="B2" s="12" t="s">
        <v>95</v>
      </c>
      <c r="C2" s="12" t="s">
        <v>13</v>
      </c>
      <c r="D2" s="12" t="s">
        <v>96</v>
      </c>
      <c r="E2" s="12" t="s">
        <v>97</v>
      </c>
      <c r="F2" s="12" t="s">
        <v>98</v>
      </c>
      <c r="G2" s="12" t="s">
        <v>99</v>
      </c>
      <c r="H2" s="12" t="s">
        <v>0</v>
      </c>
      <c r="I2" s="12" t="s">
        <v>100</v>
      </c>
    </row>
    <row r="3" spans="1:9" ht="12.75">
      <c r="A3" s="66" t="s">
        <v>30</v>
      </c>
      <c r="B3" s="66" t="s">
        <v>101</v>
      </c>
      <c r="C3" s="66">
        <v>17</v>
      </c>
      <c r="D3" s="66">
        <v>524</v>
      </c>
      <c r="E3" s="66">
        <v>266</v>
      </c>
      <c r="F3" s="66">
        <v>4745</v>
      </c>
      <c r="G3" s="66">
        <v>2296</v>
      </c>
      <c r="H3" s="66">
        <v>31303</v>
      </c>
      <c r="I3" s="66">
        <v>15712</v>
      </c>
    </row>
    <row r="4" spans="1:9" ht="12.75">
      <c r="A4" s="14" t="s">
        <v>30</v>
      </c>
      <c r="B4" s="14" t="s">
        <v>102</v>
      </c>
      <c r="C4" s="14">
        <v>8</v>
      </c>
      <c r="D4" s="14">
        <v>123</v>
      </c>
      <c r="E4" s="14">
        <v>53</v>
      </c>
      <c r="F4" s="14">
        <v>582</v>
      </c>
      <c r="G4" s="14">
        <v>273</v>
      </c>
      <c r="H4" s="14">
        <v>6680</v>
      </c>
      <c r="I4" s="14">
        <v>3375</v>
      </c>
    </row>
    <row r="5" spans="1:9" ht="12.75">
      <c r="A5" s="66" t="s">
        <v>30</v>
      </c>
      <c r="B5" s="66" t="s">
        <v>103</v>
      </c>
      <c r="C5" s="66">
        <v>11</v>
      </c>
      <c r="D5" s="66">
        <v>139</v>
      </c>
      <c r="E5" s="66">
        <v>76</v>
      </c>
      <c r="F5" s="66">
        <v>109</v>
      </c>
      <c r="G5" s="66">
        <v>58</v>
      </c>
      <c r="H5" s="66">
        <v>2969</v>
      </c>
      <c r="I5" s="66">
        <v>1517</v>
      </c>
    </row>
    <row r="6" spans="1:9" ht="12.75">
      <c r="A6" s="14" t="s">
        <v>104</v>
      </c>
      <c r="B6" s="14" t="s">
        <v>101</v>
      </c>
      <c r="C6" s="14">
        <v>63</v>
      </c>
      <c r="D6" s="14">
        <v>1112</v>
      </c>
      <c r="E6" s="14">
        <v>538</v>
      </c>
      <c r="F6" s="14">
        <v>7322</v>
      </c>
      <c r="G6" s="14">
        <v>3103</v>
      </c>
      <c r="H6" s="14">
        <v>42219</v>
      </c>
      <c r="I6" s="14">
        <v>19782</v>
      </c>
    </row>
    <row r="7" spans="1:9" ht="12.75">
      <c r="A7" s="66" t="s">
        <v>104</v>
      </c>
      <c r="B7" s="66" t="s">
        <v>102</v>
      </c>
      <c r="C7" s="66">
        <v>12</v>
      </c>
      <c r="D7" s="66">
        <v>74</v>
      </c>
      <c r="E7" s="66">
        <v>44</v>
      </c>
      <c r="F7" s="66">
        <v>1367</v>
      </c>
      <c r="G7" s="66">
        <v>621</v>
      </c>
      <c r="H7" s="66">
        <v>6851</v>
      </c>
      <c r="I7" s="66">
        <v>3249</v>
      </c>
    </row>
    <row r="8" spans="1:9" ht="12.75">
      <c r="A8" s="14" t="s">
        <v>105</v>
      </c>
      <c r="B8" s="14" t="s">
        <v>101</v>
      </c>
      <c r="C8" s="14">
        <v>65</v>
      </c>
      <c r="D8" s="14">
        <v>705</v>
      </c>
      <c r="E8" s="14">
        <v>347</v>
      </c>
      <c r="F8" s="14">
        <v>3565</v>
      </c>
      <c r="G8" s="14">
        <v>1503</v>
      </c>
      <c r="H8" s="14">
        <v>20195</v>
      </c>
      <c r="I8" s="14">
        <v>8991</v>
      </c>
    </row>
    <row r="9" spans="1:9" ht="12.75">
      <c r="A9" s="66" t="s">
        <v>105</v>
      </c>
      <c r="B9" s="66" t="s">
        <v>102</v>
      </c>
      <c r="C9" s="66">
        <v>1</v>
      </c>
      <c r="D9" s="66">
        <v>0</v>
      </c>
      <c r="E9" s="66">
        <v>0</v>
      </c>
      <c r="F9" s="66">
        <v>42</v>
      </c>
      <c r="G9" s="66">
        <v>15</v>
      </c>
      <c r="H9" s="66">
        <v>455</v>
      </c>
      <c r="I9" s="66">
        <v>206</v>
      </c>
    </row>
    <row r="10" spans="1:9" ht="12.75">
      <c r="A10" s="14" t="s">
        <v>106</v>
      </c>
      <c r="B10" s="14" t="s">
        <v>101</v>
      </c>
      <c r="C10" s="14">
        <v>40</v>
      </c>
      <c r="D10" s="14">
        <v>561</v>
      </c>
      <c r="E10" s="14">
        <v>273</v>
      </c>
      <c r="F10" s="14">
        <v>1938</v>
      </c>
      <c r="G10" s="14">
        <v>772</v>
      </c>
      <c r="H10" s="14">
        <v>10309</v>
      </c>
      <c r="I10" s="14">
        <v>4713</v>
      </c>
    </row>
    <row r="11" spans="1:9" ht="12.75">
      <c r="A11" s="66" t="s">
        <v>107</v>
      </c>
      <c r="B11" s="66" t="s">
        <v>101</v>
      </c>
      <c r="C11" s="66">
        <v>68</v>
      </c>
      <c r="D11" s="66">
        <v>650</v>
      </c>
      <c r="E11" s="66">
        <v>365</v>
      </c>
      <c r="F11" s="66">
        <v>3709</v>
      </c>
      <c r="G11" s="66">
        <v>1688</v>
      </c>
      <c r="H11" s="66">
        <v>18979</v>
      </c>
      <c r="I11" s="66">
        <v>9334</v>
      </c>
    </row>
    <row r="12" spans="1:9" ht="12.75">
      <c r="A12" s="14" t="s">
        <v>107</v>
      </c>
      <c r="B12" s="14" t="s">
        <v>102</v>
      </c>
      <c r="C12" s="14">
        <v>2</v>
      </c>
      <c r="D12" s="14">
        <v>13</v>
      </c>
      <c r="E12" s="14">
        <v>9</v>
      </c>
      <c r="F12" s="14">
        <v>214</v>
      </c>
      <c r="G12" s="14">
        <v>98</v>
      </c>
      <c r="H12" s="14">
        <v>680</v>
      </c>
      <c r="I12" s="14">
        <v>335</v>
      </c>
    </row>
    <row r="13" spans="1:9" ht="12.75">
      <c r="A13" s="66" t="s">
        <v>108</v>
      </c>
      <c r="B13" s="66" t="s">
        <v>101</v>
      </c>
      <c r="C13" s="66">
        <v>60</v>
      </c>
      <c r="D13" s="66">
        <v>1035</v>
      </c>
      <c r="E13" s="66">
        <v>518</v>
      </c>
      <c r="F13" s="66">
        <v>1883</v>
      </c>
      <c r="G13" s="66">
        <v>705</v>
      </c>
      <c r="H13" s="66">
        <v>14720</v>
      </c>
      <c r="I13" s="66">
        <v>6656</v>
      </c>
    </row>
    <row r="14" spans="1:9" ht="12.75">
      <c r="A14" s="14" t="s">
        <v>108</v>
      </c>
      <c r="B14" s="14" t="s">
        <v>102</v>
      </c>
      <c r="C14" s="14">
        <v>2</v>
      </c>
      <c r="D14" s="14">
        <v>9</v>
      </c>
      <c r="E14" s="14">
        <v>1</v>
      </c>
      <c r="F14" s="14">
        <v>232</v>
      </c>
      <c r="G14" s="14">
        <v>73</v>
      </c>
      <c r="H14" s="14">
        <v>1604</v>
      </c>
      <c r="I14" s="14">
        <v>784</v>
      </c>
    </row>
    <row r="15" spans="1:9" s="142" customFormat="1" ht="12.75">
      <c r="A15" s="99" t="s">
        <v>108</v>
      </c>
      <c r="B15" s="66" t="s">
        <v>103</v>
      </c>
      <c r="C15" s="66">
        <v>1</v>
      </c>
      <c r="D15" s="142">
        <v>0</v>
      </c>
      <c r="E15" s="142">
        <v>0</v>
      </c>
      <c r="F15" s="142">
        <v>34</v>
      </c>
      <c r="G15" s="142">
        <v>12</v>
      </c>
      <c r="H15" s="142">
        <v>130</v>
      </c>
      <c r="I15" s="142">
        <v>47</v>
      </c>
    </row>
    <row r="16" spans="2:8" s="140" customFormat="1" ht="12.75" hidden="1">
      <c r="B16" s="141" t="s">
        <v>109</v>
      </c>
      <c r="C16" s="140">
        <f>SUM(C3:C15)-'Num Schools'!C13-'Num Schools'!E13</f>
        <v>0</v>
      </c>
      <c r="G16" s="140">
        <f>SUM(H3:H15)-'Enrol LGA'!E12</f>
        <v>0</v>
      </c>
      <c r="H16" s="140">
        <f>SUM(I3:I15)-'Enrol LGA'!D12</f>
        <v>0</v>
      </c>
    </row>
    <row r="18" spans="1:9" ht="12.75">
      <c r="A18" s="181" t="s">
        <v>110</v>
      </c>
      <c r="B18" s="181"/>
      <c r="C18" s="181"/>
      <c r="D18" s="181"/>
      <c r="E18" s="181"/>
      <c r="F18" s="181"/>
      <c r="G18" s="181"/>
      <c r="H18" s="181"/>
      <c r="I18" s="181"/>
    </row>
    <row r="19" spans="1:17" ht="12.75">
      <c r="A19" s="12" t="s">
        <v>3</v>
      </c>
      <c r="B19" s="12" t="s">
        <v>95</v>
      </c>
      <c r="C19" s="12" t="s">
        <v>13</v>
      </c>
      <c r="D19" s="12" t="s">
        <v>111</v>
      </c>
      <c r="E19" s="12" t="s">
        <v>112</v>
      </c>
      <c r="F19" s="12" t="s">
        <v>113</v>
      </c>
      <c r="G19" s="12" t="s">
        <v>114</v>
      </c>
      <c r="H19" s="12" t="s">
        <v>0</v>
      </c>
      <c r="I19" s="12" t="s">
        <v>100</v>
      </c>
      <c r="K19" s="148"/>
      <c r="L19" s="149"/>
      <c r="M19" s="149"/>
      <c r="N19" s="149"/>
      <c r="O19" s="149"/>
      <c r="P19" s="149"/>
      <c r="Q19" s="149"/>
    </row>
    <row r="20" spans="1:17" ht="12.75">
      <c r="A20" s="66" t="s">
        <v>30</v>
      </c>
      <c r="B20" s="66" t="s">
        <v>101</v>
      </c>
      <c r="C20" s="66">
        <v>7</v>
      </c>
      <c r="D20" s="66">
        <v>250</v>
      </c>
      <c r="E20" s="66">
        <v>158</v>
      </c>
      <c r="F20" s="66">
        <v>2957</v>
      </c>
      <c r="G20" s="66">
        <v>1274</v>
      </c>
      <c r="H20" s="66">
        <v>8140</v>
      </c>
      <c r="I20" s="66">
        <v>3863</v>
      </c>
      <c r="K20" s="148"/>
      <c r="L20" s="149"/>
      <c r="M20" s="149"/>
      <c r="N20" s="149"/>
      <c r="O20" s="149"/>
      <c r="P20" s="149"/>
      <c r="Q20" s="149"/>
    </row>
    <row r="21" spans="1:17" ht="12.75">
      <c r="A21" s="14" t="s">
        <v>30</v>
      </c>
      <c r="B21" s="14" t="s">
        <v>102</v>
      </c>
      <c r="C21" s="14">
        <v>3</v>
      </c>
      <c r="D21" s="14">
        <v>53</v>
      </c>
      <c r="E21" s="14">
        <v>32</v>
      </c>
      <c r="F21" s="14">
        <v>475</v>
      </c>
      <c r="G21" s="14">
        <v>199</v>
      </c>
      <c r="H21" s="14">
        <v>2265</v>
      </c>
      <c r="I21" s="14">
        <v>1131</v>
      </c>
      <c r="K21" s="148"/>
      <c r="L21" s="149"/>
      <c r="M21" s="149"/>
      <c r="N21" s="149"/>
      <c r="O21" s="149"/>
      <c r="P21" s="149"/>
      <c r="Q21" s="149"/>
    </row>
    <row r="22" spans="1:17" ht="12.75">
      <c r="A22" s="66" t="s">
        <v>30</v>
      </c>
      <c r="B22" s="66" t="s">
        <v>103</v>
      </c>
      <c r="C22" s="66">
        <v>20</v>
      </c>
      <c r="D22" s="66">
        <v>243</v>
      </c>
      <c r="E22" s="66">
        <v>163</v>
      </c>
      <c r="F22" s="66">
        <v>1291</v>
      </c>
      <c r="G22" s="66">
        <v>597</v>
      </c>
      <c r="H22" s="66">
        <v>4127</v>
      </c>
      <c r="I22" s="66">
        <v>2157</v>
      </c>
      <c r="K22" s="148"/>
      <c r="L22" s="149"/>
      <c r="M22" s="149"/>
      <c r="N22" s="149"/>
      <c r="O22" s="149"/>
      <c r="P22" s="149"/>
      <c r="Q22" s="149"/>
    </row>
    <row r="23" spans="1:17" ht="12.75">
      <c r="A23" s="14" t="s">
        <v>104</v>
      </c>
      <c r="B23" s="14" t="s">
        <v>101</v>
      </c>
      <c r="C23" s="14">
        <v>13</v>
      </c>
      <c r="D23" s="14">
        <v>322</v>
      </c>
      <c r="E23" s="14">
        <v>158</v>
      </c>
      <c r="F23" s="14">
        <v>4346</v>
      </c>
      <c r="G23" s="14">
        <v>1558</v>
      </c>
      <c r="H23" s="14">
        <v>9593</v>
      </c>
      <c r="I23" s="14">
        <v>3888</v>
      </c>
      <c r="K23" s="148"/>
      <c r="L23" s="149"/>
      <c r="M23" s="149"/>
      <c r="N23" s="149"/>
      <c r="O23" s="149"/>
      <c r="P23" s="149"/>
      <c r="Q23" s="149"/>
    </row>
    <row r="24" spans="1:17" ht="12.75">
      <c r="A24" s="66" t="s">
        <v>104</v>
      </c>
      <c r="B24" s="66" t="s">
        <v>102</v>
      </c>
      <c r="C24" s="66">
        <v>3</v>
      </c>
      <c r="D24" s="66">
        <v>68</v>
      </c>
      <c r="E24" s="66">
        <v>33</v>
      </c>
      <c r="F24" s="66">
        <v>503</v>
      </c>
      <c r="G24" s="66">
        <v>200</v>
      </c>
      <c r="H24" s="66">
        <v>1403</v>
      </c>
      <c r="I24" s="66">
        <v>575</v>
      </c>
      <c r="K24" s="148"/>
      <c r="L24" s="149"/>
      <c r="M24" s="149"/>
      <c r="N24" s="149"/>
      <c r="O24" s="149"/>
      <c r="P24" s="149"/>
      <c r="Q24" s="149"/>
    </row>
    <row r="25" spans="1:17" ht="12.75">
      <c r="A25" s="14" t="s">
        <v>104</v>
      </c>
      <c r="B25" s="14" t="s">
        <v>103</v>
      </c>
      <c r="C25" s="14">
        <v>8</v>
      </c>
      <c r="D25" s="14">
        <v>75</v>
      </c>
      <c r="E25" s="14">
        <v>32</v>
      </c>
      <c r="F25" s="14">
        <v>1023</v>
      </c>
      <c r="G25" s="14">
        <v>388</v>
      </c>
      <c r="H25" s="14">
        <v>2209</v>
      </c>
      <c r="I25" s="14">
        <v>904</v>
      </c>
      <c r="K25" s="148"/>
      <c r="L25" s="149"/>
      <c r="M25" s="149"/>
      <c r="N25" s="149"/>
      <c r="O25" s="149"/>
      <c r="P25" s="149"/>
      <c r="Q25" s="149"/>
    </row>
    <row r="26" spans="1:17" ht="12.75">
      <c r="A26" s="66" t="s">
        <v>105</v>
      </c>
      <c r="B26" s="66" t="s">
        <v>101</v>
      </c>
      <c r="C26" s="66">
        <v>13</v>
      </c>
      <c r="D26" s="66">
        <v>339</v>
      </c>
      <c r="E26" s="66">
        <v>152</v>
      </c>
      <c r="F26" s="66">
        <v>1794</v>
      </c>
      <c r="G26" s="66">
        <v>579</v>
      </c>
      <c r="H26" s="66">
        <v>5014</v>
      </c>
      <c r="I26" s="66">
        <v>1845</v>
      </c>
      <c r="K26" s="148"/>
      <c r="L26" s="149"/>
      <c r="M26" s="149"/>
      <c r="N26" s="149"/>
      <c r="O26" s="149"/>
      <c r="P26" s="149"/>
      <c r="Q26" s="149"/>
    </row>
    <row r="27" spans="1:17" ht="12.75">
      <c r="A27" s="14" t="s">
        <v>105</v>
      </c>
      <c r="B27" s="14" t="s">
        <v>103</v>
      </c>
      <c r="C27" s="14">
        <v>2</v>
      </c>
      <c r="D27" s="14">
        <v>8</v>
      </c>
      <c r="E27" s="14">
        <v>5</v>
      </c>
      <c r="F27" s="14">
        <v>77</v>
      </c>
      <c r="G27" s="14">
        <v>29</v>
      </c>
      <c r="H27" s="14">
        <v>191</v>
      </c>
      <c r="I27" s="14">
        <v>79</v>
      </c>
      <c r="K27" s="148"/>
      <c r="L27" s="149"/>
      <c r="M27" s="149"/>
      <c r="N27" s="149"/>
      <c r="O27" s="149"/>
      <c r="P27" s="149"/>
      <c r="Q27" s="149"/>
    </row>
    <row r="28" spans="1:17" ht="12.75">
      <c r="A28" s="66" t="s">
        <v>106</v>
      </c>
      <c r="B28" s="66" t="s">
        <v>101</v>
      </c>
      <c r="C28" s="66">
        <v>6</v>
      </c>
      <c r="D28" s="66">
        <v>24</v>
      </c>
      <c r="E28" s="66">
        <v>10</v>
      </c>
      <c r="F28" s="66">
        <v>875</v>
      </c>
      <c r="G28" s="66">
        <v>274</v>
      </c>
      <c r="H28" s="66">
        <v>2283</v>
      </c>
      <c r="I28" s="66">
        <v>835</v>
      </c>
      <c r="K28" s="148"/>
      <c r="L28" s="149"/>
      <c r="M28" s="149"/>
      <c r="N28" s="149"/>
      <c r="O28" s="149"/>
      <c r="P28" s="149"/>
      <c r="Q28" s="149"/>
    </row>
    <row r="29" spans="1:17" ht="12.75">
      <c r="A29" s="14" t="s">
        <v>107</v>
      </c>
      <c r="B29" s="14" t="s">
        <v>101</v>
      </c>
      <c r="C29" s="14">
        <v>13</v>
      </c>
      <c r="D29" s="14">
        <v>115</v>
      </c>
      <c r="E29" s="14">
        <v>61</v>
      </c>
      <c r="F29" s="14">
        <v>1235</v>
      </c>
      <c r="G29" s="14">
        <v>356</v>
      </c>
      <c r="H29" s="14">
        <v>3453</v>
      </c>
      <c r="I29" s="14">
        <v>1283</v>
      </c>
      <c r="K29" s="148"/>
      <c r="L29" s="149"/>
      <c r="M29" s="149"/>
      <c r="N29" s="149"/>
      <c r="O29" s="149"/>
      <c r="P29" s="149"/>
      <c r="Q29" s="149"/>
    </row>
    <row r="30" spans="1:17" ht="12.75">
      <c r="A30" s="66" t="s">
        <v>107</v>
      </c>
      <c r="B30" s="66" t="s">
        <v>103</v>
      </c>
      <c r="C30" s="66">
        <v>1</v>
      </c>
      <c r="D30" s="66">
        <v>1</v>
      </c>
      <c r="E30" s="66">
        <v>0</v>
      </c>
      <c r="F30" s="66">
        <v>44</v>
      </c>
      <c r="G30" s="66">
        <v>15</v>
      </c>
      <c r="H30" s="66">
        <v>71</v>
      </c>
      <c r="I30" s="66">
        <v>26</v>
      </c>
      <c r="K30" s="148"/>
      <c r="L30" s="149"/>
      <c r="M30" s="149"/>
      <c r="N30" s="149"/>
      <c r="O30" s="149"/>
      <c r="P30" s="149"/>
      <c r="Q30" s="149"/>
    </row>
    <row r="31" spans="1:17" ht="12.75">
      <c r="A31" s="14" t="s">
        <v>108</v>
      </c>
      <c r="B31" s="14" t="s">
        <v>101</v>
      </c>
      <c r="C31" s="14">
        <v>11</v>
      </c>
      <c r="D31" s="14">
        <v>76</v>
      </c>
      <c r="E31" s="14">
        <v>26</v>
      </c>
      <c r="F31" s="14">
        <v>418</v>
      </c>
      <c r="G31" s="14">
        <v>78</v>
      </c>
      <c r="H31" s="14">
        <v>1189</v>
      </c>
      <c r="I31" s="14">
        <v>323</v>
      </c>
      <c r="K31" s="148"/>
      <c r="L31" s="149"/>
      <c r="M31" s="149"/>
      <c r="N31" s="149"/>
      <c r="O31" s="149"/>
      <c r="P31" s="149"/>
      <c r="Q31" s="149"/>
    </row>
    <row r="32" spans="1:17" ht="12.75">
      <c r="A32" s="66" t="s">
        <v>108</v>
      </c>
      <c r="B32" s="66" t="s">
        <v>102</v>
      </c>
      <c r="C32" s="66">
        <v>2</v>
      </c>
      <c r="D32" s="66">
        <v>45</v>
      </c>
      <c r="E32" s="66">
        <v>20</v>
      </c>
      <c r="F32" s="66">
        <v>475</v>
      </c>
      <c r="G32" s="66">
        <v>140</v>
      </c>
      <c r="H32" s="66">
        <v>1199</v>
      </c>
      <c r="I32" s="66">
        <v>433</v>
      </c>
      <c r="K32" s="140"/>
      <c r="L32" s="140"/>
      <c r="M32" s="140"/>
      <c r="N32" s="140"/>
      <c r="O32" s="140"/>
      <c r="P32" s="140"/>
      <c r="Q32" s="140"/>
    </row>
    <row r="33" spans="2:17" s="140" customFormat="1" ht="12.75" hidden="1">
      <c r="B33" s="141" t="s">
        <v>109</v>
      </c>
      <c r="C33" s="140">
        <f>SUM(C20:C32)-'Num Schools'!D13-'Num Schools'!E13</f>
        <v>0</v>
      </c>
      <c r="G33" s="140">
        <f>'Enrol LGA'!E22-SUM(H20:H32)</f>
        <v>0</v>
      </c>
      <c r="H33" s="140">
        <f>SUM(I20:I32)-'Enrol LGA'!D22</f>
        <v>0</v>
      </c>
      <c r="J33"/>
      <c r="K33"/>
      <c r="L33"/>
      <c r="M33"/>
      <c r="N33"/>
      <c r="O33"/>
      <c r="P33"/>
      <c r="Q33"/>
    </row>
    <row r="35" spans="1:9" ht="12.75">
      <c r="A35" s="181" t="s">
        <v>115</v>
      </c>
      <c r="B35" s="181"/>
      <c r="C35" s="181"/>
      <c r="D35" s="181"/>
      <c r="E35" s="181"/>
      <c r="F35" s="181"/>
      <c r="G35" s="181"/>
      <c r="H35" s="181"/>
      <c r="I35" s="181"/>
    </row>
    <row r="36" spans="1:9" ht="12.75">
      <c r="A36" s="12" t="s">
        <v>116</v>
      </c>
      <c r="B36" s="12" t="s">
        <v>95</v>
      </c>
      <c r="C36" s="12" t="s">
        <v>13</v>
      </c>
      <c r="D36" s="12" t="s">
        <v>117</v>
      </c>
      <c r="E36" s="12" t="s">
        <v>118</v>
      </c>
      <c r="F36" s="12" t="s">
        <v>119</v>
      </c>
      <c r="G36" s="12" t="s">
        <v>120</v>
      </c>
      <c r="H36" s="12" t="s">
        <v>0</v>
      </c>
      <c r="I36" s="12" t="s">
        <v>100</v>
      </c>
    </row>
    <row r="37" spans="1:9" ht="12.75">
      <c r="A37" s="66" t="s">
        <v>30</v>
      </c>
      <c r="B37" s="66" t="s">
        <v>101</v>
      </c>
      <c r="C37" s="66">
        <v>1</v>
      </c>
      <c r="D37" s="66">
        <v>34</v>
      </c>
      <c r="E37" s="66">
        <v>19</v>
      </c>
      <c r="F37" s="66">
        <v>235</v>
      </c>
      <c r="G37" s="66">
        <v>72</v>
      </c>
      <c r="H37" s="66">
        <v>1414</v>
      </c>
      <c r="I37" s="66">
        <v>626</v>
      </c>
    </row>
    <row r="38" spans="1:9" ht="12.75">
      <c r="A38" s="14" t="s">
        <v>30</v>
      </c>
      <c r="B38" s="14" t="s">
        <v>102</v>
      </c>
      <c r="C38" s="14">
        <v>5</v>
      </c>
      <c r="D38" s="14">
        <v>632</v>
      </c>
      <c r="E38" s="14">
        <v>53</v>
      </c>
      <c r="F38" s="14">
        <v>858</v>
      </c>
      <c r="G38" s="14">
        <v>280</v>
      </c>
      <c r="H38" s="14">
        <v>4420</v>
      </c>
      <c r="I38" s="14">
        <v>1499</v>
      </c>
    </row>
    <row r="39" spans="1:9" ht="12.75">
      <c r="A39" s="66" t="s">
        <v>30</v>
      </c>
      <c r="B39" s="66" t="s">
        <v>103</v>
      </c>
      <c r="C39" s="66">
        <v>10</v>
      </c>
      <c r="D39" s="66">
        <v>401</v>
      </c>
      <c r="E39" s="66">
        <v>225</v>
      </c>
      <c r="F39" s="66">
        <v>368</v>
      </c>
      <c r="G39" s="66">
        <v>105</v>
      </c>
      <c r="H39" s="66">
        <v>4509</v>
      </c>
      <c r="I39" s="66">
        <v>2103</v>
      </c>
    </row>
    <row r="40" spans="1:9" ht="12.75">
      <c r="A40" s="14" t="s">
        <v>104</v>
      </c>
      <c r="B40" s="14" t="s">
        <v>101</v>
      </c>
      <c r="C40" s="14">
        <v>1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</row>
    <row r="41" spans="1:9" ht="12.75">
      <c r="A41" s="66" t="s">
        <v>104</v>
      </c>
      <c r="B41" s="66" t="s">
        <v>102</v>
      </c>
      <c r="C41" s="66">
        <v>3</v>
      </c>
      <c r="D41" s="66">
        <v>13</v>
      </c>
      <c r="E41" s="66">
        <v>8</v>
      </c>
      <c r="F41" s="66">
        <v>217</v>
      </c>
      <c r="G41" s="66">
        <v>59</v>
      </c>
      <c r="H41" s="66">
        <v>785</v>
      </c>
      <c r="I41" s="66">
        <v>279</v>
      </c>
    </row>
    <row r="42" spans="1:9" ht="12.75">
      <c r="A42" s="14" t="s">
        <v>104</v>
      </c>
      <c r="B42" s="14" t="s">
        <v>103</v>
      </c>
      <c r="C42" s="14">
        <v>3</v>
      </c>
      <c r="D42" s="14">
        <v>0</v>
      </c>
      <c r="E42" s="14">
        <v>0</v>
      </c>
      <c r="F42" s="14">
        <v>304</v>
      </c>
      <c r="G42" s="14">
        <v>79</v>
      </c>
      <c r="H42" s="14">
        <v>674</v>
      </c>
      <c r="I42" s="14">
        <v>253</v>
      </c>
    </row>
    <row r="43" spans="1:9" ht="12.75">
      <c r="A43" s="66" t="s">
        <v>105</v>
      </c>
      <c r="B43" s="66" t="s">
        <v>101</v>
      </c>
      <c r="C43" s="66">
        <v>4</v>
      </c>
      <c r="D43" s="66">
        <v>24</v>
      </c>
      <c r="E43" s="66">
        <v>13</v>
      </c>
      <c r="F43" s="66">
        <v>270</v>
      </c>
      <c r="G43" s="66">
        <v>49</v>
      </c>
      <c r="H43" s="66">
        <v>1043</v>
      </c>
      <c r="I43" s="66">
        <v>278</v>
      </c>
    </row>
    <row r="44" spans="1:9" ht="12.75">
      <c r="A44" s="14" t="s">
        <v>106</v>
      </c>
      <c r="B44" s="14" t="s">
        <v>102</v>
      </c>
      <c r="C44" s="14">
        <v>1</v>
      </c>
      <c r="D44" s="14">
        <v>35</v>
      </c>
      <c r="E44" s="14">
        <v>22</v>
      </c>
      <c r="F44" s="14">
        <v>264</v>
      </c>
      <c r="G44" s="14">
        <v>69</v>
      </c>
      <c r="H44" s="14">
        <v>909</v>
      </c>
      <c r="I44" s="14">
        <v>316</v>
      </c>
    </row>
    <row r="45" spans="1:9" ht="12.75">
      <c r="A45" s="66" t="s">
        <v>107</v>
      </c>
      <c r="B45" s="66" t="s">
        <v>101</v>
      </c>
      <c r="C45" s="66">
        <v>1</v>
      </c>
      <c r="D45" s="66">
        <v>209</v>
      </c>
      <c r="E45" s="66">
        <v>112</v>
      </c>
      <c r="F45" s="66">
        <v>3</v>
      </c>
      <c r="G45" s="66">
        <v>0</v>
      </c>
      <c r="H45" s="66">
        <v>296</v>
      </c>
      <c r="I45" s="66">
        <v>140</v>
      </c>
    </row>
    <row r="46" spans="1:9" s="140" customFormat="1" ht="12.75">
      <c r="A46" s="14" t="s">
        <v>107</v>
      </c>
      <c r="B46" s="14" t="s">
        <v>102</v>
      </c>
      <c r="C46" s="14">
        <v>1</v>
      </c>
      <c r="D46" s="14">
        <v>0</v>
      </c>
      <c r="E46" s="14">
        <v>0</v>
      </c>
      <c r="F46" s="14">
        <v>171</v>
      </c>
      <c r="G46" s="14">
        <v>31</v>
      </c>
      <c r="H46" s="14">
        <v>512</v>
      </c>
      <c r="I46" s="14">
        <v>134</v>
      </c>
    </row>
    <row r="47" spans="1:9" ht="12.75">
      <c r="A47" s="66" t="s">
        <v>108</v>
      </c>
      <c r="B47" s="66" t="s">
        <v>102</v>
      </c>
      <c r="C47" s="66">
        <v>1</v>
      </c>
      <c r="D47" s="66">
        <v>38</v>
      </c>
      <c r="E47" s="66">
        <v>25</v>
      </c>
      <c r="F47" s="66">
        <v>107</v>
      </c>
      <c r="G47" s="66">
        <v>19</v>
      </c>
      <c r="H47" s="66">
        <v>603</v>
      </c>
      <c r="I47" s="66">
        <v>215</v>
      </c>
    </row>
    <row r="48" spans="2:8" ht="12.75" hidden="1">
      <c r="B48" s="141" t="s">
        <v>109</v>
      </c>
      <c r="C48" s="140">
        <f>SUM(C37:C47)-'Num Schools'!F13</f>
        <v>0</v>
      </c>
      <c r="D48" s="140"/>
      <c r="E48" s="140"/>
      <c r="F48" s="140"/>
      <c r="G48" s="140">
        <f>SUM(H37:H47)-'Enrol LGA'!E32</f>
        <v>0</v>
      </c>
      <c r="H48" s="140">
        <f>SUM('Enrol By Age'!I37:I47)-'Enrol LGA'!D32</f>
        <v>0</v>
      </c>
    </row>
  </sheetData>
  <mergeCells count="3">
    <mergeCell ref="A1:I1"/>
    <mergeCell ref="A18:I18"/>
    <mergeCell ref="A35:I3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G16" sqref="G16"/>
    </sheetView>
  </sheetViews>
  <sheetFormatPr defaultColWidth="9.140625" defaultRowHeight="12.75"/>
  <cols>
    <col min="1" max="1" width="15.00390625" style="0" bestFit="1" customWidth="1"/>
    <col min="2" max="5" width="8.7109375" style="0" customWidth="1"/>
    <col min="6" max="6" width="14.28125" style="0" customWidth="1"/>
    <col min="7" max="9" width="8.7109375" style="0" customWidth="1"/>
    <col min="10" max="10" width="17.57421875" style="0" customWidth="1"/>
  </cols>
  <sheetData>
    <row r="1" spans="1:10" ht="12.75">
      <c r="A1" s="171" t="s">
        <v>143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12.75" customHeight="1">
      <c r="A2" s="157"/>
      <c r="B2" s="182" t="s">
        <v>144</v>
      </c>
      <c r="C2" s="182"/>
      <c r="D2" s="182"/>
      <c r="E2" s="21"/>
      <c r="F2" s="2"/>
      <c r="G2" s="182" t="s">
        <v>145</v>
      </c>
      <c r="H2" s="182"/>
      <c r="I2" s="182"/>
      <c r="J2" s="16"/>
    </row>
    <row r="3" spans="1:10" ht="25.5">
      <c r="A3" s="160" t="s">
        <v>3</v>
      </c>
      <c r="B3" s="161" t="s">
        <v>1</v>
      </c>
      <c r="C3" s="161" t="s">
        <v>2</v>
      </c>
      <c r="D3" s="161" t="s">
        <v>0</v>
      </c>
      <c r="E3" s="161" t="s">
        <v>148</v>
      </c>
      <c r="F3" s="162" t="s">
        <v>149</v>
      </c>
      <c r="G3" s="161" t="s">
        <v>146</v>
      </c>
      <c r="H3" s="161" t="s">
        <v>147</v>
      </c>
      <c r="I3" s="161" t="s">
        <v>0</v>
      </c>
      <c r="J3" s="163" t="s">
        <v>150</v>
      </c>
    </row>
    <row r="4" spans="1:10" ht="12.75">
      <c r="A4" s="152" t="s">
        <v>36</v>
      </c>
      <c r="B4" s="15">
        <f>SUM('Enrol Details'!E29,'Enrol Details'!G29,'Enrol Details'!I29,'Enrol Details'!K29)</f>
        <v>2808</v>
      </c>
      <c r="C4" s="15">
        <f>SUM('Enrol Details'!F29,'Enrol Details'!H29,'Enrol Details'!J29,'Enrol Details'!L29)</f>
        <v>2303</v>
      </c>
      <c r="D4" s="15">
        <f aca="true" t="shared" si="0" ref="D4:D9">SUM(B4:C4)</f>
        <v>5111</v>
      </c>
      <c r="E4" s="15">
        <f>'Enrol Details'!D29</f>
        <v>77</v>
      </c>
      <c r="F4" s="15" t="str">
        <f aca="true" t="shared" si="1" ref="F4:F10">CONCATENATE(ROUND(D4/E4,0),":1")</f>
        <v>66:1</v>
      </c>
      <c r="G4" s="15">
        <f>SUM('Enrol Details'!M29:N29)</f>
        <v>54</v>
      </c>
      <c r="H4" s="15">
        <f>SUM('Enrol Details'!O29:P29)</f>
        <v>100</v>
      </c>
      <c r="I4" s="15">
        <f aca="true" t="shared" si="2" ref="I4:I10">SUM(G4:H4)</f>
        <v>154</v>
      </c>
      <c r="J4" s="153" t="str">
        <f aca="true" t="shared" si="3" ref="J4:J10">CONCATENATE(ROUND(D4/I4,0),":1")</f>
        <v>33:1</v>
      </c>
    </row>
    <row r="5" spans="1:10" ht="12.75">
      <c r="A5" s="154" t="s">
        <v>37</v>
      </c>
      <c r="B5" s="84">
        <f>SUM('Enrol Details'!E30,'Enrol Details'!G30,'Enrol Details'!I30,'Enrol Details'!K30)</f>
        <v>1226</v>
      </c>
      <c r="C5" s="84">
        <f>SUM('Enrol Details'!F30,'Enrol Details'!H30,'Enrol Details'!J30,'Enrol Details'!L30)</f>
        <v>1187</v>
      </c>
      <c r="D5" s="84">
        <f t="shared" si="0"/>
        <v>2413</v>
      </c>
      <c r="E5" s="84">
        <f>'Enrol Details'!D30</f>
        <v>105</v>
      </c>
      <c r="F5" s="84" t="str">
        <f t="shared" si="1"/>
        <v>23:1</v>
      </c>
      <c r="G5" s="84">
        <f>SUM('Enrol Details'!M30:N30)</f>
        <v>28</v>
      </c>
      <c r="H5" s="84">
        <f>SUM('Enrol Details'!O30:P30)</f>
        <v>31</v>
      </c>
      <c r="I5" s="84">
        <f t="shared" si="2"/>
        <v>59</v>
      </c>
      <c r="J5" s="155" t="str">
        <f t="shared" si="3"/>
        <v>41:1</v>
      </c>
    </row>
    <row r="6" spans="1:10" ht="12.75">
      <c r="A6" s="152" t="s">
        <v>38</v>
      </c>
      <c r="B6" s="15">
        <f>SUM('Enrol Details'!E31,'Enrol Details'!G31,'Enrol Details'!I31,'Enrol Details'!K31)</f>
        <v>529</v>
      </c>
      <c r="C6" s="15">
        <f>SUM('Enrol Details'!F31,'Enrol Details'!H31,'Enrol Details'!J31,'Enrol Details'!L31)</f>
        <v>520</v>
      </c>
      <c r="D6" s="15">
        <f t="shared" si="0"/>
        <v>1049</v>
      </c>
      <c r="E6" s="15">
        <f>'Enrol Details'!D31</f>
        <v>26</v>
      </c>
      <c r="F6" s="15" t="str">
        <f t="shared" si="1"/>
        <v>40:1</v>
      </c>
      <c r="G6" s="15">
        <f>SUM('Enrol Details'!M31:N31)</f>
        <v>17</v>
      </c>
      <c r="H6" s="15">
        <f>SUM('Enrol Details'!O31:P31)</f>
        <v>44</v>
      </c>
      <c r="I6" s="15">
        <f t="shared" si="2"/>
        <v>61</v>
      </c>
      <c r="J6" s="153" t="str">
        <f t="shared" si="3"/>
        <v>17:1</v>
      </c>
    </row>
    <row r="7" spans="1:10" ht="12.75">
      <c r="A7" s="154" t="s">
        <v>39</v>
      </c>
      <c r="B7" s="84">
        <f>SUM('Enrol Details'!E32,'Enrol Details'!G32,'Enrol Details'!I32,'Enrol Details'!K32)</f>
        <v>519</v>
      </c>
      <c r="C7" s="84">
        <f>SUM('Enrol Details'!F32,'Enrol Details'!H32,'Enrol Details'!J32,'Enrol Details'!L32)</f>
        <v>469</v>
      </c>
      <c r="D7" s="84">
        <f t="shared" si="0"/>
        <v>988</v>
      </c>
      <c r="E7" s="84">
        <f>'Enrol Details'!D32</f>
        <v>15</v>
      </c>
      <c r="F7" s="84" t="str">
        <f t="shared" si="1"/>
        <v>66:1</v>
      </c>
      <c r="G7" s="84">
        <f>SUM('Enrol Details'!M32:N32)</f>
        <v>5</v>
      </c>
      <c r="H7" s="84">
        <f>SUM('Enrol Details'!O32:P32)</f>
        <v>9</v>
      </c>
      <c r="I7" s="84">
        <f t="shared" si="2"/>
        <v>14</v>
      </c>
      <c r="J7" s="155" t="str">
        <f t="shared" si="3"/>
        <v>71:1</v>
      </c>
    </row>
    <row r="8" spans="1:10" ht="12.75">
      <c r="A8" s="152" t="s">
        <v>40</v>
      </c>
      <c r="B8" s="15">
        <f>SUM('Enrol Details'!E33,'Enrol Details'!G33,'Enrol Details'!I33,'Enrol Details'!K33)</f>
        <v>174</v>
      </c>
      <c r="C8" s="15">
        <f>SUM('Enrol Details'!F33,'Enrol Details'!H33,'Enrol Details'!J33,'Enrol Details'!L33)</f>
        <v>230</v>
      </c>
      <c r="D8" s="15">
        <f t="shared" si="0"/>
        <v>404</v>
      </c>
      <c r="E8" s="15">
        <f>'Enrol Details'!D33</f>
        <v>29</v>
      </c>
      <c r="F8" s="15" t="str">
        <f t="shared" si="1"/>
        <v>14:1</v>
      </c>
      <c r="G8" s="15">
        <f>SUM('Enrol Details'!M33:N33)</f>
        <v>2</v>
      </c>
      <c r="H8" s="15">
        <f>SUM('Enrol Details'!O33:P33)</f>
        <v>9</v>
      </c>
      <c r="I8" s="15">
        <f t="shared" si="2"/>
        <v>11</v>
      </c>
      <c r="J8" s="153" t="str">
        <f t="shared" si="3"/>
        <v>37:1</v>
      </c>
    </row>
    <row r="9" spans="1:10" ht="12.75">
      <c r="A9" s="154" t="s">
        <v>41</v>
      </c>
      <c r="B9" s="84">
        <f>SUM('Enrol Details'!E34,'Enrol Details'!G34,'Enrol Details'!I34,'Enrol Details'!K34)</f>
        <v>167</v>
      </c>
      <c r="C9" s="84">
        <f>SUM('Enrol Details'!F34,'Enrol Details'!H34,'Enrol Details'!J34,'Enrol Details'!L34)</f>
        <v>159</v>
      </c>
      <c r="D9" s="84">
        <f t="shared" si="0"/>
        <v>326</v>
      </c>
      <c r="E9" s="84">
        <f>'Enrol Details'!D34</f>
        <v>13</v>
      </c>
      <c r="F9" s="84" t="str">
        <f t="shared" si="1"/>
        <v>25:1</v>
      </c>
      <c r="G9" s="84">
        <f>SUM('Enrol Details'!M34:N34)</f>
        <v>2</v>
      </c>
      <c r="H9" s="84">
        <f>SUM('Enrol Details'!O34:P34)</f>
        <v>4</v>
      </c>
      <c r="I9" s="84">
        <f t="shared" si="2"/>
        <v>6</v>
      </c>
      <c r="J9" s="155" t="str">
        <f t="shared" si="3"/>
        <v>54:1</v>
      </c>
    </row>
    <row r="10" spans="1:10" ht="12.75">
      <c r="A10" s="156" t="s">
        <v>9</v>
      </c>
      <c r="B10" s="96">
        <f>SUM(B4:B9)</f>
        <v>5423</v>
      </c>
      <c r="C10" s="96">
        <f>SUM(C4:C9)</f>
        <v>4868</v>
      </c>
      <c r="D10" s="96">
        <f>SUM(D4:D9)</f>
        <v>10291</v>
      </c>
      <c r="E10" s="96">
        <f>SUM(E4:E9)</f>
        <v>265</v>
      </c>
      <c r="F10" s="96" t="str">
        <f t="shared" si="1"/>
        <v>39:1</v>
      </c>
      <c r="G10" s="96">
        <f>SUM('Enrol Details'!M35:N35)</f>
        <v>108</v>
      </c>
      <c r="H10" s="96">
        <f>SUM('Enrol Details'!O35:P35)</f>
        <v>197</v>
      </c>
      <c r="I10" s="96">
        <f t="shared" si="2"/>
        <v>305</v>
      </c>
      <c r="J10" s="158" t="str">
        <f t="shared" si="3"/>
        <v>34:1</v>
      </c>
    </row>
    <row r="14" s="2" customFormat="1" ht="12.75"/>
    <row r="15" s="159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</sheetData>
  <mergeCells count="3">
    <mergeCell ref="A1:J1"/>
    <mergeCell ref="B2:D2"/>
    <mergeCell ref="G2:I2"/>
  </mergeCells>
  <printOptions/>
  <pageMargins left="0.75" right="0.75" top="1" bottom="1" header="0.5" footer="0.5"/>
  <pageSetup horizontalDpi="600" verticalDpi="600" orientation="landscape" r:id="rId1"/>
  <ignoredErrors>
    <ignoredError sqref="G4:G9 H4:H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K3" sqref="K3"/>
    </sheetView>
  </sheetViews>
  <sheetFormatPr defaultColWidth="9.140625" defaultRowHeight="12.75"/>
  <cols>
    <col min="1" max="10" width="10.7109375" style="0" customWidth="1"/>
  </cols>
  <sheetData>
    <row r="1" spans="1:10" ht="12.75">
      <c r="A1" s="171" t="s">
        <v>160</v>
      </c>
      <c r="B1" s="172"/>
      <c r="C1" s="172"/>
      <c r="D1" s="172"/>
      <c r="E1" s="172"/>
      <c r="F1" s="172"/>
      <c r="G1" s="172"/>
      <c r="H1" s="172"/>
      <c r="I1" s="172"/>
      <c r="J1" s="173"/>
    </row>
    <row r="2" spans="1:10" ht="12.75">
      <c r="A2" s="61"/>
      <c r="B2" s="2"/>
      <c r="C2" s="182" t="s">
        <v>144</v>
      </c>
      <c r="D2" s="182"/>
      <c r="E2" s="182"/>
      <c r="F2" s="2"/>
      <c r="G2" s="182" t="s">
        <v>145</v>
      </c>
      <c r="H2" s="182"/>
      <c r="I2" s="182"/>
      <c r="J2" s="183"/>
    </row>
    <row r="3" spans="1:10" ht="25.5">
      <c r="A3" s="167" t="s">
        <v>3</v>
      </c>
      <c r="B3" s="162" t="s">
        <v>95</v>
      </c>
      <c r="C3" s="162" t="s">
        <v>1</v>
      </c>
      <c r="D3" s="162" t="s">
        <v>2</v>
      </c>
      <c r="E3" s="162" t="s">
        <v>0</v>
      </c>
      <c r="F3" s="162" t="s">
        <v>148</v>
      </c>
      <c r="G3" s="162" t="s">
        <v>156</v>
      </c>
      <c r="H3" s="162" t="s">
        <v>157</v>
      </c>
      <c r="I3" s="162" t="s">
        <v>158</v>
      </c>
      <c r="J3" s="163" t="s">
        <v>159</v>
      </c>
    </row>
    <row r="4" spans="1:10" ht="12.75">
      <c r="A4" s="152" t="s">
        <v>30</v>
      </c>
      <c r="B4" s="15" t="s">
        <v>155</v>
      </c>
      <c r="C4" s="15">
        <v>30</v>
      </c>
      <c r="D4" s="15">
        <v>25</v>
      </c>
      <c r="E4" s="15">
        <f aca="true" t="shared" si="0" ref="E4:E28">SUM(C4:D4)</f>
        <v>55</v>
      </c>
      <c r="F4" s="15">
        <v>1</v>
      </c>
      <c r="G4" s="15">
        <v>0</v>
      </c>
      <c r="H4" s="15">
        <v>0</v>
      </c>
      <c r="I4" s="15">
        <v>0</v>
      </c>
      <c r="J4" s="153">
        <v>0</v>
      </c>
    </row>
    <row r="5" spans="1:10" ht="12.75">
      <c r="A5" s="154" t="s">
        <v>30</v>
      </c>
      <c r="B5" s="84" t="s">
        <v>152</v>
      </c>
      <c r="C5" s="84">
        <v>207</v>
      </c>
      <c r="D5" s="84">
        <v>210</v>
      </c>
      <c r="E5" s="84">
        <f t="shared" si="0"/>
        <v>417</v>
      </c>
      <c r="F5" s="84">
        <v>8</v>
      </c>
      <c r="G5" s="84">
        <v>0</v>
      </c>
      <c r="H5" s="84">
        <v>5</v>
      </c>
      <c r="I5" s="84">
        <v>0</v>
      </c>
      <c r="J5" s="155">
        <v>2</v>
      </c>
    </row>
    <row r="6" spans="1:10" ht="12.75">
      <c r="A6" s="152" t="s">
        <v>30</v>
      </c>
      <c r="B6" s="15" t="s">
        <v>103</v>
      </c>
      <c r="C6" s="15">
        <v>2571</v>
      </c>
      <c r="D6" s="15">
        <v>2068</v>
      </c>
      <c r="E6" s="15">
        <f t="shared" si="0"/>
        <v>4639</v>
      </c>
      <c r="F6" s="15">
        <v>66</v>
      </c>
      <c r="G6" s="15">
        <v>27</v>
      </c>
      <c r="H6" s="15">
        <v>22</v>
      </c>
      <c r="I6" s="15">
        <v>52</v>
      </c>
      <c r="J6" s="153">
        <v>46</v>
      </c>
    </row>
    <row r="7" spans="1:10" ht="12.75">
      <c r="A7" s="154" t="s">
        <v>30</v>
      </c>
      <c r="B7" s="84" t="s">
        <v>153</v>
      </c>
      <c r="C7" s="84">
        <v>0</v>
      </c>
      <c r="D7" s="84">
        <v>0</v>
      </c>
      <c r="E7" s="84">
        <f t="shared" si="0"/>
        <v>0</v>
      </c>
      <c r="F7" s="84">
        <v>1</v>
      </c>
      <c r="G7" s="84">
        <v>0</v>
      </c>
      <c r="H7" s="84">
        <v>0</v>
      </c>
      <c r="I7" s="84">
        <v>0</v>
      </c>
      <c r="J7" s="155">
        <v>0</v>
      </c>
    </row>
    <row r="8" spans="1:10" ht="12.75">
      <c r="A8" s="152" t="s">
        <v>30</v>
      </c>
      <c r="B8" s="15" t="s">
        <v>154</v>
      </c>
      <c r="C8" s="15">
        <v>0</v>
      </c>
      <c r="D8" s="15">
        <v>0</v>
      </c>
      <c r="E8" s="15">
        <f t="shared" si="0"/>
        <v>0</v>
      </c>
      <c r="F8" s="15">
        <v>1</v>
      </c>
      <c r="G8" s="15">
        <v>0</v>
      </c>
      <c r="H8" s="15">
        <v>0</v>
      </c>
      <c r="I8" s="15">
        <v>0</v>
      </c>
      <c r="J8" s="153">
        <v>0</v>
      </c>
    </row>
    <row r="9" spans="1:10" ht="12.75">
      <c r="A9" s="154" t="s">
        <v>104</v>
      </c>
      <c r="B9" s="84" t="s">
        <v>101</v>
      </c>
      <c r="C9" s="84">
        <v>88</v>
      </c>
      <c r="D9" s="84">
        <v>77</v>
      </c>
      <c r="E9" s="84">
        <f t="shared" si="0"/>
        <v>165</v>
      </c>
      <c r="F9" s="84">
        <v>1</v>
      </c>
      <c r="G9" s="84">
        <v>0</v>
      </c>
      <c r="H9" s="84">
        <v>0</v>
      </c>
      <c r="I9" s="84">
        <v>2</v>
      </c>
      <c r="J9" s="155">
        <v>3</v>
      </c>
    </row>
    <row r="10" spans="1:10" ht="12.75">
      <c r="A10" s="152" t="s">
        <v>104</v>
      </c>
      <c r="B10" s="15" t="s">
        <v>152</v>
      </c>
      <c r="C10" s="15">
        <v>176</v>
      </c>
      <c r="D10" s="15">
        <v>171</v>
      </c>
      <c r="E10" s="15">
        <f t="shared" si="0"/>
        <v>347</v>
      </c>
      <c r="F10" s="15">
        <v>22</v>
      </c>
      <c r="G10" s="15">
        <v>1</v>
      </c>
      <c r="H10" s="15">
        <v>1</v>
      </c>
      <c r="I10" s="15">
        <v>5</v>
      </c>
      <c r="J10" s="153">
        <v>1</v>
      </c>
    </row>
    <row r="11" spans="1:10" ht="12.75">
      <c r="A11" s="154" t="s">
        <v>104</v>
      </c>
      <c r="B11" s="84" t="s">
        <v>103</v>
      </c>
      <c r="C11" s="84">
        <v>832</v>
      </c>
      <c r="D11" s="84">
        <v>802</v>
      </c>
      <c r="E11" s="84">
        <f t="shared" si="0"/>
        <v>1634</v>
      </c>
      <c r="F11" s="84">
        <v>46</v>
      </c>
      <c r="G11" s="84">
        <v>9</v>
      </c>
      <c r="H11" s="84">
        <v>8</v>
      </c>
      <c r="I11" s="84">
        <v>10</v>
      </c>
      <c r="J11" s="155">
        <v>10</v>
      </c>
    </row>
    <row r="12" spans="1:10" ht="12.75">
      <c r="A12" s="152" t="s">
        <v>104</v>
      </c>
      <c r="B12" s="15" t="s">
        <v>153</v>
      </c>
      <c r="C12" s="15">
        <v>130</v>
      </c>
      <c r="D12" s="15">
        <v>137</v>
      </c>
      <c r="E12" s="15">
        <f t="shared" si="0"/>
        <v>267</v>
      </c>
      <c r="F12" s="15">
        <v>28</v>
      </c>
      <c r="G12" s="15">
        <v>4</v>
      </c>
      <c r="H12" s="15">
        <v>5</v>
      </c>
      <c r="I12" s="15">
        <v>0</v>
      </c>
      <c r="J12" s="153">
        <v>0</v>
      </c>
    </row>
    <row r="13" spans="1:10" ht="12.75">
      <c r="A13" s="154" t="s">
        <v>104</v>
      </c>
      <c r="B13" s="84" t="s">
        <v>154</v>
      </c>
      <c r="C13" s="84">
        <v>0</v>
      </c>
      <c r="D13" s="84">
        <v>0</v>
      </c>
      <c r="E13" s="84">
        <f t="shared" si="0"/>
        <v>0</v>
      </c>
      <c r="F13" s="84">
        <v>8</v>
      </c>
      <c r="G13" s="84">
        <v>0</v>
      </c>
      <c r="H13" s="84">
        <v>0</v>
      </c>
      <c r="I13" s="84">
        <v>0</v>
      </c>
      <c r="J13" s="155">
        <v>0</v>
      </c>
    </row>
    <row r="14" spans="1:10" ht="12.75">
      <c r="A14" s="152" t="s">
        <v>105</v>
      </c>
      <c r="B14" s="15" t="s">
        <v>101</v>
      </c>
      <c r="C14" s="15">
        <v>93</v>
      </c>
      <c r="D14" s="15">
        <v>108</v>
      </c>
      <c r="E14" s="15">
        <f t="shared" si="0"/>
        <v>201</v>
      </c>
      <c r="F14" s="15">
        <v>2</v>
      </c>
      <c r="G14" s="15">
        <v>1</v>
      </c>
      <c r="H14" s="15">
        <v>0</v>
      </c>
      <c r="I14" s="15">
        <v>3</v>
      </c>
      <c r="J14" s="153">
        <v>1</v>
      </c>
    </row>
    <row r="15" spans="1:10" ht="12.75">
      <c r="A15" s="154" t="s">
        <v>105</v>
      </c>
      <c r="B15" s="84" t="s">
        <v>152</v>
      </c>
      <c r="C15" s="84">
        <v>63</v>
      </c>
      <c r="D15" s="84">
        <v>61</v>
      </c>
      <c r="E15" s="84">
        <f t="shared" si="0"/>
        <v>124</v>
      </c>
      <c r="F15" s="84">
        <v>10</v>
      </c>
      <c r="G15" s="84">
        <v>6</v>
      </c>
      <c r="H15" s="84">
        <v>3</v>
      </c>
      <c r="I15" s="84">
        <v>12</v>
      </c>
      <c r="J15" s="155">
        <v>13</v>
      </c>
    </row>
    <row r="16" spans="1:10" ht="12.75">
      <c r="A16" s="152" t="s">
        <v>105</v>
      </c>
      <c r="B16" s="15" t="s">
        <v>103</v>
      </c>
      <c r="C16" s="15">
        <v>373</v>
      </c>
      <c r="D16" s="15">
        <v>351</v>
      </c>
      <c r="E16" s="15">
        <f t="shared" si="0"/>
        <v>724</v>
      </c>
      <c r="F16" s="15">
        <v>10</v>
      </c>
      <c r="G16" s="15">
        <v>4</v>
      </c>
      <c r="H16" s="15">
        <v>3</v>
      </c>
      <c r="I16" s="15">
        <v>3</v>
      </c>
      <c r="J16" s="153">
        <v>12</v>
      </c>
    </row>
    <row r="17" spans="1:10" ht="12.75">
      <c r="A17" s="154" t="s">
        <v>105</v>
      </c>
      <c r="B17" s="84" t="s">
        <v>153</v>
      </c>
      <c r="C17" s="84">
        <v>0</v>
      </c>
      <c r="D17" s="84">
        <v>0</v>
      </c>
      <c r="E17" s="84">
        <f t="shared" si="0"/>
        <v>0</v>
      </c>
      <c r="F17" s="84">
        <v>4</v>
      </c>
      <c r="G17" s="84">
        <v>0</v>
      </c>
      <c r="H17" s="84">
        <v>0</v>
      </c>
      <c r="I17" s="84">
        <v>0</v>
      </c>
      <c r="J17" s="155">
        <v>0</v>
      </c>
    </row>
    <row r="18" spans="1:10" ht="12.75">
      <c r="A18" s="152" t="s">
        <v>106</v>
      </c>
      <c r="B18" s="15" t="s">
        <v>101</v>
      </c>
      <c r="C18" s="15">
        <v>210</v>
      </c>
      <c r="D18" s="15">
        <v>189</v>
      </c>
      <c r="E18" s="15">
        <f t="shared" si="0"/>
        <v>399</v>
      </c>
      <c r="F18" s="15">
        <v>4</v>
      </c>
      <c r="G18" s="15">
        <v>2</v>
      </c>
      <c r="H18" s="15">
        <v>0</v>
      </c>
      <c r="I18" s="15">
        <v>3</v>
      </c>
      <c r="J18" s="153">
        <v>0</v>
      </c>
    </row>
    <row r="19" spans="1:10" ht="12.75">
      <c r="A19" s="154" t="s">
        <v>106</v>
      </c>
      <c r="B19" s="84" t="s">
        <v>103</v>
      </c>
      <c r="C19" s="84">
        <v>243</v>
      </c>
      <c r="D19" s="84">
        <v>221</v>
      </c>
      <c r="E19" s="84">
        <f t="shared" si="0"/>
        <v>464</v>
      </c>
      <c r="F19" s="84">
        <v>6</v>
      </c>
      <c r="G19" s="84">
        <v>2</v>
      </c>
      <c r="H19" s="84">
        <v>1</v>
      </c>
      <c r="I19" s="84">
        <v>3</v>
      </c>
      <c r="J19" s="155">
        <v>3</v>
      </c>
    </row>
    <row r="20" spans="1:10" ht="12.75">
      <c r="A20" s="152" t="s">
        <v>106</v>
      </c>
      <c r="B20" s="15" t="s">
        <v>153</v>
      </c>
      <c r="C20" s="15">
        <v>66</v>
      </c>
      <c r="D20" s="15">
        <v>59</v>
      </c>
      <c r="E20" s="15">
        <f t="shared" si="0"/>
        <v>125</v>
      </c>
      <c r="F20" s="15">
        <v>5</v>
      </c>
      <c r="G20" s="15">
        <v>0</v>
      </c>
      <c r="H20" s="15">
        <v>0</v>
      </c>
      <c r="I20" s="15">
        <v>0</v>
      </c>
      <c r="J20" s="153">
        <v>0</v>
      </c>
    </row>
    <row r="21" spans="1:10" ht="12.75">
      <c r="A21" s="154" t="s">
        <v>107</v>
      </c>
      <c r="B21" s="84" t="s">
        <v>101</v>
      </c>
      <c r="C21" s="84">
        <v>62</v>
      </c>
      <c r="D21" s="84">
        <v>101</v>
      </c>
      <c r="E21" s="84">
        <f t="shared" si="0"/>
        <v>163</v>
      </c>
      <c r="F21" s="84">
        <v>2</v>
      </c>
      <c r="G21" s="84">
        <v>0</v>
      </c>
      <c r="H21" s="84">
        <v>0</v>
      </c>
      <c r="I21" s="84">
        <v>1</v>
      </c>
      <c r="J21" s="155">
        <v>2</v>
      </c>
    </row>
    <row r="22" spans="1:10" ht="12.75">
      <c r="A22" s="152" t="s">
        <v>107</v>
      </c>
      <c r="B22" s="15" t="s">
        <v>152</v>
      </c>
      <c r="C22" s="15">
        <v>25</v>
      </c>
      <c r="D22" s="15">
        <v>34</v>
      </c>
      <c r="E22" s="15">
        <f t="shared" si="0"/>
        <v>59</v>
      </c>
      <c r="F22" s="15">
        <v>4</v>
      </c>
      <c r="G22" s="15">
        <v>0</v>
      </c>
      <c r="H22" s="15">
        <v>2</v>
      </c>
      <c r="I22" s="15">
        <v>0</v>
      </c>
      <c r="J22" s="153">
        <v>1</v>
      </c>
    </row>
    <row r="23" spans="1:10" ht="12.75">
      <c r="A23" s="154" t="s">
        <v>107</v>
      </c>
      <c r="B23" s="84" t="s">
        <v>103</v>
      </c>
      <c r="C23" s="84">
        <v>87</v>
      </c>
      <c r="D23" s="84">
        <v>95</v>
      </c>
      <c r="E23" s="84">
        <f t="shared" si="0"/>
        <v>182</v>
      </c>
      <c r="F23" s="84">
        <v>7</v>
      </c>
      <c r="G23" s="84">
        <v>0</v>
      </c>
      <c r="H23" s="84">
        <v>0</v>
      </c>
      <c r="I23" s="84">
        <v>1</v>
      </c>
      <c r="J23" s="155">
        <v>4</v>
      </c>
    </row>
    <row r="24" spans="1:10" ht="12.75">
      <c r="A24" s="152" t="s">
        <v>107</v>
      </c>
      <c r="B24" s="15" t="s">
        <v>153</v>
      </c>
      <c r="C24" s="15">
        <v>0</v>
      </c>
      <c r="D24" s="15">
        <v>0</v>
      </c>
      <c r="E24" s="15">
        <f t="shared" si="0"/>
        <v>0</v>
      </c>
      <c r="F24" s="15">
        <v>14</v>
      </c>
      <c r="G24" s="15">
        <v>0</v>
      </c>
      <c r="H24" s="15">
        <v>0</v>
      </c>
      <c r="I24" s="15">
        <v>0</v>
      </c>
      <c r="J24" s="153">
        <v>0</v>
      </c>
    </row>
    <row r="25" spans="1:10" ht="12.75">
      <c r="A25" s="154" t="s">
        <v>107</v>
      </c>
      <c r="B25" s="84" t="s">
        <v>154</v>
      </c>
      <c r="C25" s="84">
        <v>0</v>
      </c>
      <c r="D25" s="84">
        <v>0</v>
      </c>
      <c r="E25" s="84">
        <f t="shared" si="0"/>
        <v>0</v>
      </c>
      <c r="F25" s="84">
        <v>2</v>
      </c>
      <c r="G25" s="84">
        <v>0</v>
      </c>
      <c r="H25" s="84">
        <v>0</v>
      </c>
      <c r="I25" s="84">
        <v>0</v>
      </c>
      <c r="J25" s="155">
        <v>0</v>
      </c>
    </row>
    <row r="26" spans="1:10" ht="12.75">
      <c r="A26" s="152" t="s">
        <v>108</v>
      </c>
      <c r="B26" s="15" t="s">
        <v>152</v>
      </c>
      <c r="C26" s="15">
        <v>67</v>
      </c>
      <c r="D26" s="15">
        <v>64</v>
      </c>
      <c r="E26" s="15">
        <f t="shared" si="0"/>
        <v>131</v>
      </c>
      <c r="F26" s="15">
        <v>2</v>
      </c>
      <c r="G26" s="15">
        <v>0</v>
      </c>
      <c r="H26" s="15">
        <v>1</v>
      </c>
      <c r="I26" s="15">
        <v>0</v>
      </c>
      <c r="J26" s="153">
        <v>2</v>
      </c>
    </row>
    <row r="27" spans="1:10" ht="12.75">
      <c r="A27" s="154" t="s">
        <v>108</v>
      </c>
      <c r="B27" s="84" t="s">
        <v>103</v>
      </c>
      <c r="C27" s="84">
        <v>38</v>
      </c>
      <c r="D27" s="84">
        <v>33</v>
      </c>
      <c r="E27" s="84">
        <f t="shared" si="0"/>
        <v>71</v>
      </c>
      <c r="F27" s="84">
        <v>2</v>
      </c>
      <c r="G27" s="84">
        <v>1</v>
      </c>
      <c r="H27" s="84">
        <v>0</v>
      </c>
      <c r="I27" s="84">
        <v>1</v>
      </c>
      <c r="J27" s="155">
        <v>0</v>
      </c>
    </row>
    <row r="28" spans="1:10" ht="12.75">
      <c r="A28" s="164" t="s">
        <v>108</v>
      </c>
      <c r="B28" s="165" t="s">
        <v>153</v>
      </c>
      <c r="C28" s="165">
        <v>62</v>
      </c>
      <c r="D28" s="165">
        <v>62</v>
      </c>
      <c r="E28" s="165">
        <f t="shared" si="0"/>
        <v>124</v>
      </c>
      <c r="F28" s="165">
        <v>9</v>
      </c>
      <c r="G28" s="165">
        <v>0</v>
      </c>
      <c r="H28" s="165">
        <v>0</v>
      </c>
      <c r="I28" s="165">
        <v>0</v>
      </c>
      <c r="J28" s="166">
        <v>1</v>
      </c>
    </row>
  </sheetData>
  <mergeCells count="3">
    <mergeCell ref="C2:E2"/>
    <mergeCell ref="A1:J1"/>
    <mergeCell ref="G2:J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workbookViewId="0" topLeftCell="D16">
      <selection activeCell="O49" sqref="O49"/>
    </sheetView>
  </sheetViews>
  <sheetFormatPr defaultColWidth="9.140625" defaultRowHeight="12.75"/>
  <cols>
    <col min="13" max="13" width="12.57421875" style="0" bestFit="1" customWidth="1"/>
    <col min="14" max="14" width="12.140625" style="0" bestFit="1" customWidth="1"/>
    <col min="15" max="15" width="14.57421875" style="0" bestFit="1" customWidth="1"/>
    <col min="16" max="16" width="14.140625" style="0" bestFit="1" customWidth="1"/>
  </cols>
  <sheetData>
    <row r="1" spans="1:12" ht="12.75">
      <c r="A1" s="145" t="s">
        <v>49</v>
      </c>
      <c r="B1" s="145" t="s">
        <v>3</v>
      </c>
      <c r="C1" s="145" t="s">
        <v>50</v>
      </c>
      <c r="D1" s="145" t="s">
        <v>77</v>
      </c>
      <c r="E1" s="145" t="s">
        <v>78</v>
      </c>
      <c r="F1" s="145" t="s">
        <v>79</v>
      </c>
      <c r="G1" s="145" t="s">
        <v>51</v>
      </c>
      <c r="H1" s="145" t="s">
        <v>52</v>
      </c>
      <c r="I1" s="145" t="s">
        <v>53</v>
      </c>
      <c r="J1" s="145" t="s">
        <v>54</v>
      </c>
      <c r="K1" s="145" t="s">
        <v>55</v>
      </c>
      <c r="L1" s="145" t="s">
        <v>56</v>
      </c>
    </row>
    <row r="2" spans="1:12" ht="25.5">
      <c r="A2" s="146">
        <v>1</v>
      </c>
      <c r="B2" s="147" t="s">
        <v>57</v>
      </c>
      <c r="C2" s="147" t="s">
        <v>58</v>
      </c>
      <c r="D2" s="146">
        <v>20348</v>
      </c>
      <c r="E2" s="146">
        <v>20604</v>
      </c>
      <c r="F2" s="146">
        <v>40952</v>
      </c>
      <c r="G2" s="146">
        <v>17148</v>
      </c>
      <c r="H2" s="146">
        <v>17582</v>
      </c>
      <c r="I2" s="146">
        <v>34730</v>
      </c>
      <c r="J2" s="146">
        <v>21920</v>
      </c>
      <c r="K2" s="146">
        <v>24604</v>
      </c>
      <c r="L2" s="146">
        <v>46526</v>
      </c>
    </row>
    <row r="3" spans="1:12" ht="12.75">
      <c r="A3" s="146">
        <v>2</v>
      </c>
      <c r="B3" s="147" t="s">
        <v>59</v>
      </c>
      <c r="C3" s="147" t="s">
        <v>58</v>
      </c>
      <c r="D3" s="146">
        <v>26039</v>
      </c>
      <c r="E3" s="146">
        <v>23031</v>
      </c>
      <c r="F3" s="146">
        <v>49070</v>
      </c>
      <c r="G3" s="146">
        <v>20470</v>
      </c>
      <c r="H3" s="146">
        <v>18725</v>
      </c>
      <c r="I3" s="146">
        <v>39195</v>
      </c>
      <c r="J3" s="146">
        <v>27717</v>
      </c>
      <c r="K3" s="146">
        <v>27109</v>
      </c>
      <c r="L3" s="146">
        <v>54827</v>
      </c>
    </row>
    <row r="4" spans="1:12" ht="12.75">
      <c r="A4" s="146">
        <v>3</v>
      </c>
      <c r="B4" s="147" t="s">
        <v>60</v>
      </c>
      <c r="C4" s="147" t="s">
        <v>58</v>
      </c>
      <c r="D4" s="146">
        <v>11453</v>
      </c>
      <c r="E4" s="146">
        <v>9197</v>
      </c>
      <c r="F4" s="146">
        <v>20650</v>
      </c>
      <c r="G4" s="146">
        <v>9006</v>
      </c>
      <c r="H4" s="146">
        <v>7332</v>
      </c>
      <c r="I4" s="146">
        <v>16338</v>
      </c>
      <c r="J4" s="146">
        <v>14927</v>
      </c>
      <c r="K4" s="146">
        <v>14360</v>
      </c>
      <c r="L4" s="146">
        <v>29287</v>
      </c>
    </row>
    <row r="5" spans="1:12" ht="12.75">
      <c r="A5" s="146">
        <v>4</v>
      </c>
      <c r="B5" s="147" t="s">
        <v>61</v>
      </c>
      <c r="C5" s="147" t="s">
        <v>58</v>
      </c>
      <c r="D5" s="146">
        <v>5596</v>
      </c>
      <c r="E5" s="146">
        <v>4713</v>
      </c>
      <c r="F5" s="146">
        <v>10309</v>
      </c>
      <c r="G5" s="146">
        <v>4142</v>
      </c>
      <c r="H5" s="146">
        <v>3668</v>
      </c>
      <c r="I5" s="146">
        <v>7810</v>
      </c>
      <c r="J5" s="146">
        <v>6240</v>
      </c>
      <c r="K5" s="146">
        <v>5883</v>
      </c>
      <c r="L5" s="146">
        <v>12123</v>
      </c>
    </row>
    <row r="6" spans="1:12" ht="12.75">
      <c r="A6" s="146">
        <v>5</v>
      </c>
      <c r="B6" s="147" t="s">
        <v>62</v>
      </c>
      <c r="C6" s="147" t="s">
        <v>58</v>
      </c>
      <c r="D6" s="146">
        <v>9990</v>
      </c>
      <c r="E6" s="146">
        <v>9669</v>
      </c>
      <c r="F6" s="146">
        <v>19659</v>
      </c>
      <c r="G6" s="146">
        <v>7564</v>
      </c>
      <c r="H6" s="146">
        <v>7509</v>
      </c>
      <c r="I6" s="146">
        <v>15073</v>
      </c>
      <c r="J6" s="146">
        <v>15127</v>
      </c>
      <c r="K6" s="146">
        <v>14828</v>
      </c>
      <c r="L6" s="146">
        <v>29955</v>
      </c>
    </row>
    <row r="7" spans="1:12" ht="12.75">
      <c r="A7" s="146">
        <v>6</v>
      </c>
      <c r="B7" s="147" t="s">
        <v>63</v>
      </c>
      <c r="C7" s="147" t="s">
        <v>58</v>
      </c>
      <c r="D7" s="146">
        <v>8967</v>
      </c>
      <c r="E7" s="146">
        <v>7487</v>
      </c>
      <c r="F7" s="146">
        <v>16454</v>
      </c>
      <c r="G7" s="146">
        <v>7083</v>
      </c>
      <c r="H7" s="146">
        <v>6178</v>
      </c>
      <c r="I7" s="146">
        <v>13261</v>
      </c>
      <c r="J7" s="146">
        <v>15513</v>
      </c>
      <c r="K7" s="146">
        <v>14771</v>
      </c>
      <c r="L7" s="146">
        <v>30283</v>
      </c>
    </row>
    <row r="8" spans="2:12" ht="12.75">
      <c r="B8" s="150" t="s">
        <v>125</v>
      </c>
      <c r="C8" s="100" t="s">
        <v>58</v>
      </c>
      <c r="D8" s="101">
        <f>SUM(D2:D7)</f>
        <v>82393</v>
      </c>
      <c r="E8" s="101">
        <f aca="true" t="shared" si="0" ref="E8:L8">SUM(E2:E7)</f>
        <v>74701</v>
      </c>
      <c r="F8" s="101">
        <f t="shared" si="0"/>
        <v>157094</v>
      </c>
      <c r="G8" s="101">
        <f t="shared" si="0"/>
        <v>65413</v>
      </c>
      <c r="H8" s="101">
        <f t="shared" si="0"/>
        <v>60994</v>
      </c>
      <c r="I8" s="101">
        <f t="shared" si="0"/>
        <v>126407</v>
      </c>
      <c r="J8" s="101">
        <f t="shared" si="0"/>
        <v>101444</v>
      </c>
      <c r="K8" s="101">
        <f t="shared" si="0"/>
        <v>101555</v>
      </c>
      <c r="L8" s="101">
        <f t="shared" si="0"/>
        <v>203001</v>
      </c>
    </row>
    <row r="10" spans="1:12" ht="12.75">
      <c r="A10" s="145" t="s">
        <v>49</v>
      </c>
      <c r="B10" s="145" t="s">
        <v>3</v>
      </c>
      <c r="C10" s="145" t="s">
        <v>50</v>
      </c>
      <c r="D10" s="145" t="s">
        <v>77</v>
      </c>
      <c r="E10" s="145" t="s">
        <v>78</v>
      </c>
      <c r="F10" s="145" t="s">
        <v>79</v>
      </c>
      <c r="G10" s="145" t="s">
        <v>64</v>
      </c>
      <c r="H10" s="145" t="s">
        <v>65</v>
      </c>
      <c r="I10" s="145" t="s">
        <v>80</v>
      </c>
      <c r="J10" s="145" t="s">
        <v>66</v>
      </c>
      <c r="K10" s="145" t="s">
        <v>67</v>
      </c>
      <c r="L10" s="145" t="s">
        <v>68</v>
      </c>
    </row>
    <row r="11" spans="1:12" ht="25.5">
      <c r="A11" s="146">
        <v>1</v>
      </c>
      <c r="B11" s="147" t="s">
        <v>57</v>
      </c>
      <c r="C11" s="147" t="s">
        <v>69</v>
      </c>
      <c r="D11" s="146">
        <v>7381</v>
      </c>
      <c r="E11" s="146">
        <v>7151</v>
      </c>
      <c r="F11" s="146">
        <v>14532</v>
      </c>
      <c r="G11" s="146">
        <v>4535</v>
      </c>
      <c r="H11" s="146">
        <v>4728</v>
      </c>
      <c r="I11" s="146">
        <v>9263</v>
      </c>
      <c r="J11" s="146">
        <v>10338</v>
      </c>
      <c r="K11" s="146">
        <v>12022</v>
      </c>
      <c r="L11" s="146">
        <v>22360</v>
      </c>
    </row>
    <row r="12" spans="1:12" ht="12.75">
      <c r="A12" s="146">
        <v>2</v>
      </c>
      <c r="B12" s="147" t="s">
        <v>59</v>
      </c>
      <c r="C12" s="147" t="s">
        <v>69</v>
      </c>
      <c r="D12" s="146">
        <v>7838</v>
      </c>
      <c r="E12" s="146">
        <v>5367</v>
      </c>
      <c r="F12" s="146">
        <v>13205</v>
      </c>
      <c r="G12" s="146">
        <v>3870</v>
      </c>
      <c r="H12" s="146">
        <v>2998</v>
      </c>
      <c r="I12" s="146">
        <v>6868</v>
      </c>
      <c r="J12" s="146">
        <v>12431</v>
      </c>
      <c r="K12" s="146">
        <v>12215</v>
      </c>
      <c r="L12" s="146">
        <v>24647</v>
      </c>
    </row>
    <row r="13" spans="1:12" ht="12.75">
      <c r="A13" s="146">
        <v>3</v>
      </c>
      <c r="B13" s="147" t="s">
        <v>60</v>
      </c>
      <c r="C13" s="147" t="s">
        <v>69</v>
      </c>
      <c r="D13" s="146">
        <v>3281</v>
      </c>
      <c r="E13" s="146">
        <v>1924</v>
      </c>
      <c r="F13" s="146">
        <v>5205</v>
      </c>
      <c r="G13" s="146">
        <v>1828</v>
      </c>
      <c r="H13" s="146">
        <v>1159</v>
      </c>
      <c r="I13" s="146">
        <v>2987</v>
      </c>
      <c r="J13" s="146">
        <v>6350</v>
      </c>
      <c r="K13" s="146">
        <v>6251</v>
      </c>
      <c r="L13" s="146">
        <v>12602</v>
      </c>
    </row>
    <row r="14" spans="1:12" ht="12.75">
      <c r="A14" s="146">
        <v>4</v>
      </c>
      <c r="B14" s="147" t="s">
        <v>61</v>
      </c>
      <c r="C14" s="147" t="s">
        <v>69</v>
      </c>
      <c r="D14" s="146">
        <v>1448</v>
      </c>
      <c r="E14" s="146">
        <v>835</v>
      </c>
      <c r="F14" s="146">
        <v>2283</v>
      </c>
      <c r="G14" s="146">
        <v>833</v>
      </c>
      <c r="H14" s="146">
        <v>551</v>
      </c>
      <c r="I14" s="146">
        <v>1384</v>
      </c>
      <c r="J14" s="146">
        <v>2691</v>
      </c>
      <c r="K14" s="146">
        <v>2547</v>
      </c>
      <c r="L14" s="146">
        <v>5238</v>
      </c>
    </row>
    <row r="15" spans="1:12" ht="12.75">
      <c r="A15" s="146">
        <v>5</v>
      </c>
      <c r="B15" s="147" t="s">
        <v>62</v>
      </c>
      <c r="C15" s="147" t="s">
        <v>69</v>
      </c>
      <c r="D15" s="146">
        <v>2215</v>
      </c>
      <c r="E15" s="146">
        <v>1309</v>
      </c>
      <c r="F15" s="146">
        <v>3524</v>
      </c>
      <c r="G15" s="146">
        <v>1252</v>
      </c>
      <c r="H15" s="146">
        <v>877</v>
      </c>
      <c r="I15" s="146">
        <v>2129</v>
      </c>
      <c r="J15" s="146">
        <v>6273</v>
      </c>
      <c r="K15" s="146">
        <v>6264</v>
      </c>
      <c r="L15" s="146">
        <v>12537</v>
      </c>
    </row>
    <row r="16" spans="1:12" ht="12.75">
      <c r="A16" s="146">
        <v>6</v>
      </c>
      <c r="B16" s="147" t="s">
        <v>63</v>
      </c>
      <c r="C16" s="147" t="s">
        <v>69</v>
      </c>
      <c r="D16" s="146">
        <v>1632</v>
      </c>
      <c r="E16" s="146">
        <v>756</v>
      </c>
      <c r="F16" s="146">
        <v>2388</v>
      </c>
      <c r="G16" s="146">
        <v>882</v>
      </c>
      <c r="H16" s="146">
        <v>492</v>
      </c>
      <c r="I16" s="146">
        <v>1374</v>
      </c>
      <c r="J16" s="146">
        <v>6654</v>
      </c>
      <c r="K16" s="146">
        <v>6370</v>
      </c>
      <c r="L16" s="146">
        <v>13025</v>
      </c>
    </row>
    <row r="17" spans="2:12" ht="12.75">
      <c r="B17" s="150" t="s">
        <v>125</v>
      </c>
      <c r="C17" s="100" t="s">
        <v>69</v>
      </c>
      <c r="D17" s="101">
        <f aca="true" t="shared" si="1" ref="D17:L17">SUM(D11:D16)</f>
        <v>23795</v>
      </c>
      <c r="E17" s="101">
        <f t="shared" si="1"/>
        <v>17342</v>
      </c>
      <c r="F17" s="101">
        <f t="shared" si="1"/>
        <v>41137</v>
      </c>
      <c r="G17" s="101">
        <f t="shared" si="1"/>
        <v>13200</v>
      </c>
      <c r="H17" s="101">
        <f t="shared" si="1"/>
        <v>10805</v>
      </c>
      <c r="I17" s="101">
        <f t="shared" si="1"/>
        <v>24005</v>
      </c>
      <c r="J17" s="101">
        <f t="shared" si="1"/>
        <v>44737</v>
      </c>
      <c r="K17" s="101">
        <f t="shared" si="1"/>
        <v>45669</v>
      </c>
      <c r="L17" s="101">
        <f t="shared" si="1"/>
        <v>90409</v>
      </c>
    </row>
    <row r="19" spans="1:12" ht="12.75">
      <c r="A19" s="145" t="s">
        <v>49</v>
      </c>
      <c r="B19" s="145" t="s">
        <v>3</v>
      </c>
      <c r="C19" s="145" t="s">
        <v>50</v>
      </c>
      <c r="D19" s="145" t="s">
        <v>77</v>
      </c>
      <c r="E19" s="145" t="s">
        <v>78</v>
      </c>
      <c r="F19" s="145" t="s">
        <v>79</v>
      </c>
      <c r="G19" s="145" t="s">
        <v>70</v>
      </c>
      <c r="H19" s="145" t="s">
        <v>71</v>
      </c>
      <c r="I19" s="145" t="s">
        <v>72</v>
      </c>
      <c r="J19" s="145" t="s">
        <v>73</v>
      </c>
      <c r="K19" s="145" t="s">
        <v>74</v>
      </c>
      <c r="L19" s="145" t="s">
        <v>75</v>
      </c>
    </row>
    <row r="20" spans="1:12" ht="25.5">
      <c r="A20" s="146">
        <v>1</v>
      </c>
      <c r="B20" s="147" t="s">
        <v>57</v>
      </c>
      <c r="C20" s="147" t="s">
        <v>76</v>
      </c>
      <c r="D20" s="146">
        <v>6115</v>
      </c>
      <c r="E20" s="146">
        <v>4228</v>
      </c>
      <c r="F20" s="146">
        <v>10343</v>
      </c>
      <c r="G20" s="146">
        <v>3251</v>
      </c>
      <c r="H20" s="146">
        <v>2709</v>
      </c>
      <c r="I20" s="146">
        <v>5960</v>
      </c>
      <c r="J20" s="146">
        <v>10620</v>
      </c>
      <c r="K20" s="146">
        <v>11758</v>
      </c>
      <c r="L20" s="146">
        <v>22379</v>
      </c>
    </row>
    <row r="21" spans="1:12" ht="12.75">
      <c r="A21" s="146">
        <v>2</v>
      </c>
      <c r="B21" s="147" t="s">
        <v>59</v>
      </c>
      <c r="C21" s="147" t="s">
        <v>76</v>
      </c>
      <c r="D21" s="146">
        <v>927</v>
      </c>
      <c r="E21" s="146">
        <v>532</v>
      </c>
      <c r="F21" s="146">
        <v>1459</v>
      </c>
      <c r="G21" s="146">
        <v>266</v>
      </c>
      <c r="H21" s="146">
        <v>210</v>
      </c>
      <c r="I21" s="146">
        <v>476</v>
      </c>
      <c r="J21" s="146">
        <v>11439</v>
      </c>
      <c r="K21" s="146">
        <v>11403</v>
      </c>
      <c r="L21" s="146">
        <v>22843</v>
      </c>
    </row>
    <row r="22" spans="1:12" ht="12.75">
      <c r="A22" s="146">
        <v>3</v>
      </c>
      <c r="B22" s="147" t="s">
        <v>60</v>
      </c>
      <c r="C22" s="147" t="s">
        <v>76</v>
      </c>
      <c r="D22" s="146">
        <v>765</v>
      </c>
      <c r="E22" s="146">
        <v>278</v>
      </c>
      <c r="F22" s="146">
        <v>1043</v>
      </c>
      <c r="G22" s="146">
        <v>337</v>
      </c>
      <c r="H22" s="146">
        <v>141</v>
      </c>
      <c r="I22" s="146">
        <v>478</v>
      </c>
      <c r="J22" s="146">
        <v>5491</v>
      </c>
      <c r="K22" s="146">
        <v>5691</v>
      </c>
      <c r="L22" s="146">
        <v>11182</v>
      </c>
    </row>
    <row r="23" spans="1:12" ht="12.75">
      <c r="A23" s="146">
        <v>4</v>
      </c>
      <c r="B23" s="147" t="s">
        <v>61</v>
      </c>
      <c r="C23" s="147" t="s">
        <v>76</v>
      </c>
      <c r="D23" s="146">
        <v>593</v>
      </c>
      <c r="E23" s="146">
        <v>316</v>
      </c>
      <c r="F23" s="146">
        <v>909</v>
      </c>
      <c r="G23" s="146">
        <v>262</v>
      </c>
      <c r="H23" s="146">
        <v>176</v>
      </c>
      <c r="I23" s="146">
        <v>438</v>
      </c>
      <c r="J23" s="146">
        <v>2311</v>
      </c>
      <c r="K23" s="146">
        <v>2306</v>
      </c>
      <c r="L23" s="146">
        <v>4617</v>
      </c>
    </row>
    <row r="24" spans="1:12" ht="12.75">
      <c r="A24" s="146">
        <v>5</v>
      </c>
      <c r="B24" s="147" t="s">
        <v>62</v>
      </c>
      <c r="C24" s="147" t="s">
        <v>76</v>
      </c>
      <c r="D24" s="146">
        <v>534</v>
      </c>
      <c r="E24" s="146">
        <v>274</v>
      </c>
      <c r="F24" s="146">
        <v>808</v>
      </c>
      <c r="G24" s="146">
        <v>204</v>
      </c>
      <c r="H24" s="146">
        <v>96</v>
      </c>
      <c r="I24" s="146">
        <v>300</v>
      </c>
      <c r="J24" s="146">
        <v>5459</v>
      </c>
      <c r="K24" s="146">
        <v>5721</v>
      </c>
      <c r="L24" s="146">
        <v>11180</v>
      </c>
    </row>
    <row r="25" spans="1:12" ht="12.75">
      <c r="A25" s="146">
        <v>6</v>
      </c>
      <c r="B25" s="147" t="s">
        <v>63</v>
      </c>
      <c r="C25" s="147" t="s">
        <v>76</v>
      </c>
      <c r="D25" s="146">
        <v>388</v>
      </c>
      <c r="E25" s="146">
        <v>215</v>
      </c>
      <c r="F25" s="146">
        <v>603</v>
      </c>
      <c r="G25" s="146">
        <v>205</v>
      </c>
      <c r="H25" s="146">
        <v>139</v>
      </c>
      <c r="I25" s="146">
        <v>344</v>
      </c>
      <c r="J25" s="146">
        <v>5811</v>
      </c>
      <c r="K25" s="146">
        <v>5858</v>
      </c>
      <c r="L25" s="146">
        <v>11669</v>
      </c>
    </row>
    <row r="26" spans="2:12" ht="12.75">
      <c r="B26" s="150" t="s">
        <v>125</v>
      </c>
      <c r="C26" s="100" t="s">
        <v>76</v>
      </c>
      <c r="D26" s="101">
        <f aca="true" t="shared" si="2" ref="D26:L26">SUM(D20:D25)</f>
        <v>9322</v>
      </c>
      <c r="E26" s="101">
        <f t="shared" si="2"/>
        <v>5843</v>
      </c>
      <c r="F26" s="101">
        <f t="shared" si="2"/>
        <v>15165</v>
      </c>
      <c r="G26" s="101">
        <f t="shared" si="2"/>
        <v>4525</v>
      </c>
      <c r="H26" s="101">
        <f t="shared" si="2"/>
        <v>3471</v>
      </c>
      <c r="I26" s="101">
        <f t="shared" si="2"/>
        <v>7996</v>
      </c>
      <c r="J26" s="101">
        <f t="shared" si="2"/>
        <v>41131</v>
      </c>
      <c r="K26" s="101">
        <f t="shared" si="2"/>
        <v>42737</v>
      </c>
      <c r="L26" s="101">
        <f t="shared" si="2"/>
        <v>83870</v>
      </c>
    </row>
    <row r="28" spans="1:16" ht="12.75">
      <c r="A28" s="145" t="s">
        <v>129</v>
      </c>
      <c r="B28" s="145" t="s">
        <v>49</v>
      </c>
      <c r="C28" s="145" t="s">
        <v>3</v>
      </c>
      <c r="D28" s="145" t="s">
        <v>130</v>
      </c>
      <c r="E28" s="145" t="s">
        <v>131</v>
      </c>
      <c r="F28" s="145" t="s">
        <v>132</v>
      </c>
      <c r="G28" s="145" t="s">
        <v>133</v>
      </c>
      <c r="H28" s="145" t="s">
        <v>134</v>
      </c>
      <c r="I28" s="145" t="s">
        <v>135</v>
      </c>
      <c r="J28" s="145" t="s">
        <v>136</v>
      </c>
      <c r="K28" s="145" t="s">
        <v>137</v>
      </c>
      <c r="L28" s="145" t="s">
        <v>138</v>
      </c>
      <c r="M28" s="145" t="s">
        <v>139</v>
      </c>
      <c r="N28" s="145" t="s">
        <v>140</v>
      </c>
      <c r="O28" s="145" t="s">
        <v>141</v>
      </c>
      <c r="P28" s="145" t="s">
        <v>142</v>
      </c>
    </row>
    <row r="29" spans="1:16" ht="25.5">
      <c r="A29" s="146">
        <v>2000</v>
      </c>
      <c r="B29" s="146">
        <v>1</v>
      </c>
      <c r="C29" s="147" t="s">
        <v>57</v>
      </c>
      <c r="D29" s="146">
        <v>77</v>
      </c>
      <c r="E29" s="146">
        <v>991</v>
      </c>
      <c r="F29" s="146">
        <v>631</v>
      </c>
      <c r="G29" s="146">
        <v>714</v>
      </c>
      <c r="H29" s="146">
        <v>686</v>
      </c>
      <c r="I29" s="146">
        <v>688</v>
      </c>
      <c r="J29" s="146">
        <v>582</v>
      </c>
      <c r="K29" s="146">
        <v>415</v>
      </c>
      <c r="L29" s="146">
        <v>404</v>
      </c>
      <c r="M29" s="146">
        <v>27</v>
      </c>
      <c r="N29" s="146">
        <v>27</v>
      </c>
      <c r="O29" s="146">
        <v>52</v>
      </c>
      <c r="P29" s="146">
        <v>48</v>
      </c>
    </row>
    <row r="30" spans="1:16" ht="12.75">
      <c r="A30" s="146">
        <v>2000</v>
      </c>
      <c r="B30" s="146">
        <v>2</v>
      </c>
      <c r="C30" s="147" t="s">
        <v>59</v>
      </c>
      <c r="D30" s="146">
        <v>105</v>
      </c>
      <c r="E30" s="146">
        <v>438</v>
      </c>
      <c r="F30" s="146">
        <v>382</v>
      </c>
      <c r="G30" s="146">
        <v>389</v>
      </c>
      <c r="H30" s="146">
        <v>379</v>
      </c>
      <c r="I30" s="146">
        <v>325</v>
      </c>
      <c r="J30" s="146">
        <v>336</v>
      </c>
      <c r="K30" s="146">
        <v>74</v>
      </c>
      <c r="L30" s="146">
        <v>90</v>
      </c>
      <c r="M30" s="146">
        <v>14</v>
      </c>
      <c r="N30" s="146">
        <v>14</v>
      </c>
      <c r="O30" s="146">
        <v>17</v>
      </c>
      <c r="P30" s="146">
        <v>14</v>
      </c>
    </row>
    <row r="31" spans="1:16" ht="12.75">
      <c r="A31" s="146">
        <v>2000</v>
      </c>
      <c r="B31" s="146">
        <v>3</v>
      </c>
      <c r="C31" s="147" t="s">
        <v>60</v>
      </c>
      <c r="D31" s="146">
        <v>26</v>
      </c>
      <c r="E31" s="146">
        <v>244</v>
      </c>
      <c r="F31" s="146">
        <v>236</v>
      </c>
      <c r="G31" s="146">
        <v>190</v>
      </c>
      <c r="H31" s="146">
        <v>172</v>
      </c>
      <c r="I31" s="146">
        <v>55</v>
      </c>
      <c r="J31" s="146">
        <v>72</v>
      </c>
      <c r="K31" s="146">
        <v>40</v>
      </c>
      <c r="L31" s="146">
        <v>40</v>
      </c>
      <c r="M31" s="146">
        <v>11</v>
      </c>
      <c r="N31" s="146">
        <v>6</v>
      </c>
      <c r="O31" s="146">
        <v>18</v>
      </c>
      <c r="P31" s="146">
        <v>26</v>
      </c>
    </row>
    <row r="32" spans="1:16" ht="12.75">
      <c r="A32" s="146">
        <v>2000</v>
      </c>
      <c r="B32" s="146">
        <v>4</v>
      </c>
      <c r="C32" s="147" t="s">
        <v>61</v>
      </c>
      <c r="D32" s="146">
        <v>15</v>
      </c>
      <c r="E32" s="146">
        <v>250</v>
      </c>
      <c r="F32" s="146">
        <v>221</v>
      </c>
      <c r="G32" s="146">
        <v>184</v>
      </c>
      <c r="H32" s="146">
        <v>166</v>
      </c>
      <c r="I32" s="146">
        <v>52</v>
      </c>
      <c r="J32" s="146">
        <v>56</v>
      </c>
      <c r="K32" s="146">
        <v>33</v>
      </c>
      <c r="L32" s="146">
        <v>26</v>
      </c>
      <c r="M32" s="146">
        <v>4</v>
      </c>
      <c r="N32" s="146">
        <v>1</v>
      </c>
      <c r="O32" s="146">
        <v>6</v>
      </c>
      <c r="P32" s="146">
        <v>3</v>
      </c>
    </row>
    <row r="33" spans="1:16" ht="12.75">
      <c r="A33" s="146">
        <v>2000</v>
      </c>
      <c r="B33" s="146">
        <v>5</v>
      </c>
      <c r="C33" s="147" t="s">
        <v>62</v>
      </c>
      <c r="D33" s="146">
        <v>29</v>
      </c>
      <c r="E33" s="146">
        <v>93</v>
      </c>
      <c r="F33" s="146">
        <v>125</v>
      </c>
      <c r="G33" s="146">
        <v>57</v>
      </c>
      <c r="H33" s="146">
        <v>71</v>
      </c>
      <c r="I33" s="146">
        <v>24</v>
      </c>
      <c r="J33" s="146">
        <v>34</v>
      </c>
      <c r="K33" s="146">
        <v>0</v>
      </c>
      <c r="L33" s="146">
        <v>0</v>
      </c>
      <c r="M33" s="146">
        <v>0</v>
      </c>
      <c r="N33" s="146">
        <v>2</v>
      </c>
      <c r="O33" s="146">
        <v>2</v>
      </c>
      <c r="P33" s="146">
        <v>7</v>
      </c>
    </row>
    <row r="34" spans="1:16" ht="12.75">
      <c r="A34" s="146">
        <v>2000</v>
      </c>
      <c r="B34" s="146">
        <v>6</v>
      </c>
      <c r="C34" s="147" t="s">
        <v>63</v>
      </c>
      <c r="D34" s="146">
        <v>13</v>
      </c>
      <c r="E34" s="146">
        <v>54</v>
      </c>
      <c r="F34" s="146">
        <v>53</v>
      </c>
      <c r="G34" s="146">
        <v>22</v>
      </c>
      <c r="H34" s="146">
        <v>22</v>
      </c>
      <c r="I34" s="146">
        <v>50</v>
      </c>
      <c r="J34" s="146">
        <v>48</v>
      </c>
      <c r="K34" s="146">
        <v>41</v>
      </c>
      <c r="L34" s="146">
        <v>36</v>
      </c>
      <c r="M34" s="146">
        <v>1</v>
      </c>
      <c r="N34" s="146">
        <v>1</v>
      </c>
      <c r="O34" s="146">
        <v>1</v>
      </c>
      <c r="P34" s="146">
        <v>3</v>
      </c>
    </row>
    <row r="35" spans="3:16" s="101" customFormat="1" ht="12.75">
      <c r="C35" s="151" t="s">
        <v>125</v>
      </c>
      <c r="D35" s="101">
        <f>SUM(D29:D34)</f>
        <v>265</v>
      </c>
      <c r="E35" s="101">
        <f aca="true" t="shared" si="3" ref="E35:P35">SUM(E29:E34)</f>
        <v>2070</v>
      </c>
      <c r="F35" s="101">
        <f t="shared" si="3"/>
        <v>1648</v>
      </c>
      <c r="G35" s="101">
        <f t="shared" si="3"/>
        <v>1556</v>
      </c>
      <c r="H35" s="101">
        <f t="shared" si="3"/>
        <v>1496</v>
      </c>
      <c r="I35" s="101">
        <f t="shared" si="3"/>
        <v>1194</v>
      </c>
      <c r="J35" s="101">
        <f t="shared" si="3"/>
        <v>1128</v>
      </c>
      <c r="K35" s="101">
        <f t="shared" si="3"/>
        <v>603</v>
      </c>
      <c r="L35" s="101">
        <f t="shared" si="3"/>
        <v>596</v>
      </c>
      <c r="M35" s="101">
        <f t="shared" si="3"/>
        <v>57</v>
      </c>
      <c r="N35" s="101">
        <f t="shared" si="3"/>
        <v>51</v>
      </c>
      <c r="O35" s="101">
        <f t="shared" si="3"/>
        <v>96</v>
      </c>
      <c r="P35" s="101">
        <f t="shared" si="3"/>
        <v>101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 Behrman</cp:lastModifiedBy>
  <cp:lastPrinted>2007-02-07T12:50:38Z</cp:lastPrinted>
  <dcterms:created xsi:type="dcterms:W3CDTF">2005-09-12T07:53:31Z</dcterms:created>
  <dcterms:modified xsi:type="dcterms:W3CDTF">2007-02-07T12:56:02Z</dcterms:modified>
  <cp:category/>
  <cp:version/>
  <cp:contentType/>
  <cp:contentStatus/>
</cp:coreProperties>
</file>